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lubchenko.anna\Desktop\Фін. плани 2022\"/>
    </mc:Choice>
  </mc:AlternateContent>
  <bookViews>
    <workbookView xWindow="0" yWindow="0" windowWidth="28800" windowHeight="12435" tabRatio="959" firstSheet="1" activeTab="6"/>
  </bookViews>
  <sheets>
    <sheet name="Фінплан - основні фінпоказники" sheetId="14" r:id="rId1"/>
    <sheet name="I.Розшифрування до запланованог" sheetId="2" r:id="rId2"/>
    <sheet name="II. Розрахунки з бюджетом" sheetId="19" r:id="rId3"/>
    <sheet name="III. Рух грошових коштів" sheetId="18" r:id="rId4"/>
    <sheet name="IV. Кап. інвестиції" sheetId="3" r:id="rId5"/>
    <sheet name=" V. Коефіцієнтний аналіз" sheetId="22" r:id="rId6"/>
    <sheet name="VI. Інформація до фінплану" sheetId="10" r:id="rId7"/>
    <sheet name="VI. Інформація до фінплану2" sheetId="20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_xlnm.Print_Titles" localSheetId="5">' V. Коефіцієнтний аналіз'!$8:$8</definedName>
    <definedName name="_xlnm.Print_Titles" localSheetId="1">'I.Розшифрування до запланованог'!$8:$8</definedName>
    <definedName name="_xlnm.Print_Titles" localSheetId="2">'II. Розрахунки з бюджетом'!$8:$8</definedName>
    <definedName name="_xlnm.Print_Titles" localSheetId="3">'III. Рух грошових коштів'!$8:$8</definedName>
    <definedName name="_xlnm.Print_Titles" localSheetId="0">'Фінплан - основні фінпоказники'!$14:$14</definedName>
    <definedName name="Заголовки_для_печати_МИ">'[28]1993'!$A$1:$IV$3,'[28]1993'!$A$1:$A$65536</definedName>
    <definedName name="і">[29]Inform!$F$2</definedName>
    <definedName name="ів">#REF!</definedName>
    <definedName name="ів___0">#REF!</definedName>
    <definedName name="ів_22">#REF!</definedName>
    <definedName name="ів_26">#REF!</definedName>
    <definedName name="іваіа">'[30]7  Інші витрати'!#REF!</definedName>
    <definedName name="іваф">#REF!</definedName>
    <definedName name="івів">'[12]МТР Газ України'!$B$1</definedName>
    <definedName name="іцу">[23]Inform!$G$2</definedName>
    <definedName name="йуц">#REF!</definedName>
    <definedName name="йцу">#REF!</definedName>
    <definedName name="йцуйй">#REF!</definedName>
    <definedName name="йцукц">'[30]7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5">' V. Коефіцієнтний аналіз'!$A$1:$H$18</definedName>
    <definedName name="_xlnm.Print_Area" localSheetId="1">'I.Розшифрування до запланованог'!$A$1:$J$87</definedName>
    <definedName name="_xlnm.Print_Area" localSheetId="2">'II. Розрахунки з бюджетом'!$A$1:$J$43</definedName>
    <definedName name="_xlnm.Print_Area" localSheetId="3">'III. Рух грошових коштів'!$A$1:$J$86</definedName>
    <definedName name="_xlnm.Print_Area" localSheetId="4">'IV. Кап. інвестиції'!$A$1:$J$19</definedName>
    <definedName name="_xlnm.Print_Area" localSheetId="0">'Фінплан - основні фінпоказники'!$A$1:$J$89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 localSheetId="5">[33]Inform!$G$2</definedName>
    <definedName name="тариф">[34]Inform!$G$2</definedName>
    <definedName name="уйцукйцуйу">#REF!</definedName>
    <definedName name="уке">[35]Inform!$G$2</definedName>
    <definedName name="УТГ">'[15]МТР Газ України'!$B$4</definedName>
    <definedName name="фів">'[24]МТР Газ України'!$B$4</definedName>
    <definedName name="фіваіф">'[30]7  Інші витрати'!#REF!</definedName>
    <definedName name="фф">'[26]МТР Газ України'!$F$1</definedName>
    <definedName name="ц">'[13]7  Інші витрати'!#REF!</definedName>
    <definedName name="ччч">'[36]БАЗА  '!#REF!</definedName>
    <definedName name="ш">#REF!</definedName>
  </definedNames>
  <calcPr calcId="162913"/>
</workbook>
</file>

<file path=xl/calcChain.xml><?xml version="1.0" encoding="utf-8"?>
<calcChain xmlns="http://schemas.openxmlformats.org/spreadsheetml/2006/main">
  <c r="G15" i="18" l="1"/>
  <c r="G55" i="2"/>
  <c r="G62" i="2"/>
  <c r="M20" i="10" s="1"/>
  <c r="F22" i="19"/>
  <c r="F30" i="19"/>
  <c r="F62" i="2" l="1"/>
  <c r="F55" i="2"/>
  <c r="G9" i="2"/>
  <c r="G11" i="18" s="1"/>
  <c r="M18" i="10"/>
  <c r="G13" i="22"/>
  <c r="F13" i="22"/>
  <c r="E13" i="22"/>
  <c r="D13" i="22"/>
  <c r="E12" i="22"/>
  <c r="F12" i="22"/>
  <c r="G12" i="22"/>
  <c r="D12" i="22"/>
  <c r="J81" i="14"/>
  <c r="J82" i="14" s="1"/>
  <c r="I81" i="14"/>
  <c r="I82" i="14" s="1"/>
  <c r="J77" i="14"/>
  <c r="J86" i="14" s="1"/>
  <c r="I77" i="14"/>
  <c r="I86" i="14" s="1"/>
  <c r="H77" i="14"/>
  <c r="H86" i="14" s="1"/>
  <c r="G77" i="14"/>
  <c r="G86" i="14" s="1"/>
  <c r="J75" i="14"/>
  <c r="J76" i="14" s="1"/>
  <c r="J85" i="14" s="1"/>
  <c r="I75" i="14"/>
  <c r="I76" i="14" s="1"/>
  <c r="I85" i="14" s="1"/>
  <c r="H75" i="14"/>
  <c r="H81" i="14" s="1"/>
  <c r="H82" i="14" s="1"/>
  <c r="G75" i="14"/>
  <c r="G76" i="14" s="1"/>
  <c r="G85" i="14" s="1"/>
  <c r="D77" i="14"/>
  <c r="D75" i="14"/>
  <c r="D81" i="14" s="1"/>
  <c r="D82" i="14" s="1"/>
  <c r="E77" i="14"/>
  <c r="E75" i="14"/>
  <c r="E81" i="14" s="1"/>
  <c r="E82" i="14" s="1"/>
  <c r="E72" i="14"/>
  <c r="D72" i="14"/>
  <c r="C72" i="14"/>
  <c r="F38" i="14"/>
  <c r="E38" i="14"/>
  <c r="D38" i="14"/>
  <c r="C38" i="14"/>
  <c r="E26" i="18"/>
  <c r="D26" i="18"/>
  <c r="C26" i="18"/>
  <c r="E25" i="18"/>
  <c r="D25" i="18"/>
  <c r="C25" i="18"/>
  <c r="E14" i="18"/>
  <c r="D14" i="18"/>
  <c r="C14" i="18"/>
  <c r="J14" i="18"/>
  <c r="J15" i="18" s="1"/>
  <c r="I14" i="18"/>
  <c r="I15" i="18" s="1"/>
  <c r="H14" i="18"/>
  <c r="H15" i="18" s="1"/>
  <c r="G14" i="18"/>
  <c r="E11" i="18"/>
  <c r="D11" i="18"/>
  <c r="C11" i="18"/>
  <c r="J11" i="18"/>
  <c r="I11" i="18"/>
  <c r="H11" i="18"/>
  <c r="H76" i="14" l="1"/>
  <c r="H85" i="14" s="1"/>
  <c r="F75" i="14"/>
  <c r="F14" i="18"/>
  <c r="M21" i="10"/>
  <c r="M22" i="10" s="1"/>
  <c r="E76" i="14"/>
  <c r="G81" i="14"/>
  <c r="G82" i="14" s="1"/>
  <c r="D76" i="14"/>
  <c r="F81" i="14" l="1"/>
  <c r="F82" i="14" s="1"/>
  <c r="E34" i="19"/>
  <c r="D34" i="19"/>
  <c r="C34" i="19"/>
  <c r="J31" i="19"/>
  <c r="I31" i="19"/>
  <c r="H31" i="19"/>
  <c r="G31" i="19"/>
  <c r="E31" i="19"/>
  <c r="D31" i="19"/>
  <c r="C31" i="19"/>
  <c r="J26" i="19"/>
  <c r="J34" i="18" s="1"/>
  <c r="I26" i="19"/>
  <c r="I34" i="18" s="1"/>
  <c r="H26" i="19"/>
  <c r="H34" i="18" s="1"/>
  <c r="G26" i="19"/>
  <c r="G34" i="18" s="1"/>
  <c r="E26" i="19"/>
  <c r="E34" i="18" s="1"/>
  <c r="D26" i="19"/>
  <c r="D34" i="18" s="1"/>
  <c r="C26" i="19"/>
  <c r="C34" i="18" s="1"/>
  <c r="C19" i="19"/>
  <c r="E43" i="2"/>
  <c r="F18" i="2"/>
  <c r="J77" i="2" l="1"/>
  <c r="I77" i="2"/>
  <c r="H77" i="2"/>
  <c r="G77" i="2"/>
  <c r="J81" i="2"/>
  <c r="I81" i="2"/>
  <c r="H81" i="2"/>
  <c r="G81" i="2"/>
  <c r="J78" i="2"/>
  <c r="I78" i="2"/>
  <c r="H78" i="2"/>
  <c r="G78" i="2"/>
  <c r="J80" i="2"/>
  <c r="I80" i="2"/>
  <c r="H80" i="2"/>
  <c r="G80" i="2"/>
  <c r="J79" i="2"/>
  <c r="J25" i="18" s="1"/>
  <c r="I79" i="2"/>
  <c r="I25" i="18" s="1"/>
  <c r="H79" i="2"/>
  <c r="H25" i="18" s="1"/>
  <c r="G79" i="2"/>
  <c r="G25" i="18" s="1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76" i="14" s="1"/>
  <c r="F85" i="14" s="1"/>
  <c r="F27" i="2"/>
  <c r="F26" i="2"/>
  <c r="F25" i="2"/>
  <c r="F24" i="2"/>
  <c r="F23" i="2"/>
  <c r="F22" i="2"/>
  <c r="F21" i="2"/>
  <c r="F12" i="2"/>
  <c r="F17" i="2"/>
  <c r="F31" i="19" s="1"/>
  <c r="F16" i="2"/>
  <c r="F15" i="2"/>
  <c r="F14" i="2"/>
  <c r="I26" i="18" l="1"/>
  <c r="I34" i="19"/>
  <c r="J26" i="18"/>
  <c r="J34" i="19"/>
  <c r="G26" i="18"/>
  <c r="G34" i="19"/>
  <c r="F77" i="14"/>
  <c r="F86" i="14" s="1"/>
  <c r="F26" i="19"/>
  <c r="F34" i="18" s="1"/>
  <c r="H26" i="18"/>
  <c r="H34" i="19"/>
  <c r="F81" i="2"/>
  <c r="F79" i="2"/>
  <c r="F25" i="18" s="1"/>
  <c r="F20" i="2"/>
  <c r="F80" i="2"/>
  <c r="F13" i="2"/>
  <c r="F78" i="2" s="1"/>
  <c r="F26" i="18" l="1"/>
  <c r="F34" i="19"/>
  <c r="F9" i="2"/>
  <c r="F11" i="18" s="1"/>
  <c r="F11" i="2" l="1"/>
  <c r="F77" i="2" s="1"/>
  <c r="J31" i="18" l="1"/>
  <c r="I31" i="18"/>
  <c r="H31" i="18"/>
  <c r="G31" i="18"/>
  <c r="F31" i="18"/>
  <c r="E31" i="18"/>
  <c r="D31" i="18"/>
  <c r="C31" i="18"/>
  <c r="D33" i="19" l="1"/>
  <c r="E33" i="19"/>
  <c r="F33" i="19"/>
  <c r="G33" i="19"/>
  <c r="H33" i="19"/>
  <c r="I33" i="19"/>
  <c r="J33" i="19"/>
  <c r="C33" i="19"/>
  <c r="D21" i="19"/>
  <c r="E21" i="19"/>
  <c r="F21" i="19"/>
  <c r="G21" i="19"/>
  <c r="H21" i="19"/>
  <c r="I21" i="19"/>
  <c r="J21" i="19"/>
  <c r="C21" i="19"/>
  <c r="D51" i="2" l="1"/>
  <c r="E51" i="2"/>
  <c r="F51" i="2"/>
  <c r="G51" i="2"/>
  <c r="H51" i="2"/>
  <c r="I51" i="2"/>
  <c r="J51" i="2"/>
  <c r="C51" i="2"/>
  <c r="H72" i="14" l="1"/>
  <c r="H78" i="14" s="1"/>
  <c r="I72" i="14"/>
  <c r="I78" i="14" s="1"/>
  <c r="J72" i="14"/>
  <c r="J78" i="14" s="1"/>
  <c r="G72" i="14"/>
  <c r="G78" i="14" s="1"/>
  <c r="F72" i="14"/>
  <c r="F78" i="14" s="1"/>
  <c r="C76" i="2" l="1"/>
  <c r="C83" i="2" s="1"/>
  <c r="C24" i="18" s="1"/>
  <c r="C23" i="18" s="1"/>
  <c r="F76" i="2"/>
  <c r="G76" i="2"/>
  <c r="H76" i="2"/>
  <c r="I76" i="2"/>
  <c r="J76" i="2"/>
  <c r="D83" i="2"/>
  <c r="D24" i="18" s="1"/>
  <c r="E83" i="2"/>
  <c r="E24" i="18" s="1"/>
  <c r="AA15" i="20"/>
  <c r="Z15" i="20"/>
  <c r="Y15" i="20"/>
  <c r="X15" i="20"/>
  <c r="R15" i="20"/>
  <c r="AA14" i="20"/>
  <c r="Z14" i="20"/>
  <c r="Y14" i="20"/>
  <c r="X14" i="20"/>
  <c r="R14" i="20"/>
  <c r="AA13" i="20"/>
  <c r="Z13" i="20"/>
  <c r="Y13" i="20"/>
  <c r="X13" i="20"/>
  <c r="R13" i="20"/>
  <c r="AA12" i="20"/>
  <c r="Z12" i="20"/>
  <c r="Y12" i="20"/>
  <c r="X12" i="20"/>
  <c r="R12" i="20"/>
  <c r="AA11" i="20"/>
  <c r="Z11" i="20"/>
  <c r="Y11" i="20"/>
  <c r="X11" i="20"/>
  <c r="R11" i="20"/>
  <c r="AA10" i="20"/>
  <c r="Z10" i="20"/>
  <c r="Y10" i="20"/>
  <c r="X10" i="20"/>
  <c r="R10" i="20"/>
  <c r="G16" i="20"/>
  <c r="F16" i="20"/>
  <c r="E16" i="20"/>
  <c r="D16" i="20"/>
  <c r="M15" i="20"/>
  <c r="H15" i="20"/>
  <c r="C15" i="20"/>
  <c r="W15" i="20" s="1"/>
  <c r="M14" i="20"/>
  <c r="H14" i="20"/>
  <c r="C14" i="20"/>
  <c r="M13" i="20"/>
  <c r="H13" i="20"/>
  <c r="C13" i="20"/>
  <c r="M12" i="20"/>
  <c r="H12" i="20"/>
  <c r="C12" i="20"/>
  <c r="M11" i="20"/>
  <c r="H11" i="20"/>
  <c r="C11" i="20"/>
  <c r="M10" i="20"/>
  <c r="H10" i="20"/>
  <c r="C10" i="20"/>
  <c r="D35" i="14"/>
  <c r="E35" i="14"/>
  <c r="F35" i="14"/>
  <c r="C35" i="14"/>
  <c r="D34" i="14"/>
  <c r="E34" i="14"/>
  <c r="F34" i="14"/>
  <c r="C34" i="14"/>
  <c r="F33" i="14"/>
  <c r="E33" i="14"/>
  <c r="D33" i="14"/>
  <c r="C33" i="14"/>
  <c r="F32" i="14"/>
  <c r="E32" i="14"/>
  <c r="D32" i="14"/>
  <c r="C32" i="14"/>
  <c r="E31" i="14"/>
  <c r="D31" i="14"/>
  <c r="C31" i="14"/>
  <c r="F62" i="14"/>
  <c r="F63" i="14"/>
  <c r="F61" i="14"/>
  <c r="F55" i="14"/>
  <c r="F64" i="14"/>
  <c r="F56" i="14"/>
  <c r="F59" i="14"/>
  <c r="F58" i="14"/>
  <c r="F57" i="14"/>
  <c r="D9" i="3"/>
  <c r="D29" i="14" s="1"/>
  <c r="E9" i="3"/>
  <c r="E29" i="14" s="1"/>
  <c r="F9" i="3"/>
  <c r="F29" i="14" s="1"/>
  <c r="G9" i="3"/>
  <c r="G29" i="14" s="1"/>
  <c r="H9" i="3"/>
  <c r="H29" i="14" s="1"/>
  <c r="I9" i="3"/>
  <c r="I29" i="14" s="1"/>
  <c r="J9" i="3"/>
  <c r="J29" i="14" s="1"/>
  <c r="C9" i="3"/>
  <c r="C29" i="14" s="1"/>
  <c r="D70" i="18"/>
  <c r="E70" i="18"/>
  <c r="F70" i="18"/>
  <c r="G70" i="18"/>
  <c r="H70" i="18"/>
  <c r="I70" i="18"/>
  <c r="J70" i="18"/>
  <c r="C70" i="18"/>
  <c r="D68" i="18"/>
  <c r="E68" i="18"/>
  <c r="F68" i="18"/>
  <c r="G68" i="18"/>
  <c r="H68" i="18"/>
  <c r="I68" i="18"/>
  <c r="J68" i="18"/>
  <c r="C68" i="18"/>
  <c r="D63" i="18"/>
  <c r="E63" i="18"/>
  <c r="F63" i="18"/>
  <c r="G63" i="18"/>
  <c r="H63" i="18"/>
  <c r="I63" i="18"/>
  <c r="J63" i="18"/>
  <c r="C63" i="18"/>
  <c r="D61" i="18"/>
  <c r="D78" i="18" s="1"/>
  <c r="E61" i="18"/>
  <c r="E78" i="18" s="1"/>
  <c r="F61" i="18"/>
  <c r="F78" i="18" s="1"/>
  <c r="G61" i="18"/>
  <c r="G78" i="18" s="1"/>
  <c r="H61" i="18"/>
  <c r="H78" i="18" s="1"/>
  <c r="I61" i="18"/>
  <c r="I78" i="18" s="1"/>
  <c r="J61" i="18"/>
  <c r="J78" i="18" s="1"/>
  <c r="C61" i="18"/>
  <c r="C78" i="18" s="1"/>
  <c r="D18" i="18"/>
  <c r="D10" i="18" s="1"/>
  <c r="E18" i="18"/>
  <c r="E10" i="18" s="1"/>
  <c r="F18" i="18"/>
  <c r="G18" i="18"/>
  <c r="G10" i="18" s="1"/>
  <c r="H18" i="18"/>
  <c r="H10" i="18" s="1"/>
  <c r="I18" i="18"/>
  <c r="I10" i="18"/>
  <c r="J18" i="18"/>
  <c r="J10" i="18" s="1"/>
  <c r="C18" i="18"/>
  <c r="C10" i="18" s="1"/>
  <c r="D52" i="18"/>
  <c r="E52" i="18"/>
  <c r="F52" i="18"/>
  <c r="G52" i="18"/>
  <c r="H52" i="18"/>
  <c r="I52" i="18"/>
  <c r="J52" i="18"/>
  <c r="C52" i="18"/>
  <c r="D49" i="18"/>
  <c r="E49" i="18"/>
  <c r="F49" i="18"/>
  <c r="G49" i="18"/>
  <c r="H49" i="18"/>
  <c r="I49" i="18"/>
  <c r="J49" i="18"/>
  <c r="C49" i="18"/>
  <c r="D41" i="18"/>
  <c r="D59" i="18" s="1"/>
  <c r="E41" i="18"/>
  <c r="E59" i="18" s="1"/>
  <c r="F41" i="18"/>
  <c r="G41" i="18"/>
  <c r="G59" i="18" s="1"/>
  <c r="H41" i="18"/>
  <c r="H59" i="18" s="1"/>
  <c r="I41" i="18"/>
  <c r="I59" i="18" s="1"/>
  <c r="J41" i="18"/>
  <c r="J59" i="18" s="1"/>
  <c r="C41" i="18"/>
  <c r="D27" i="18"/>
  <c r="E27" i="18"/>
  <c r="F27" i="18"/>
  <c r="G27" i="18"/>
  <c r="H27" i="18"/>
  <c r="I27" i="18"/>
  <c r="J27" i="18"/>
  <c r="C27" i="18"/>
  <c r="D23" i="18"/>
  <c r="E23" i="18"/>
  <c r="F10" i="18"/>
  <c r="D36" i="19"/>
  <c r="E36" i="19"/>
  <c r="F36" i="19"/>
  <c r="G36" i="19"/>
  <c r="H36" i="19"/>
  <c r="I36" i="19"/>
  <c r="J36" i="19"/>
  <c r="C36" i="19"/>
  <c r="D28" i="19"/>
  <c r="D25" i="14" s="1"/>
  <c r="E28" i="19"/>
  <c r="E25" i="14" s="1"/>
  <c r="F28" i="19"/>
  <c r="F39" i="19" s="1"/>
  <c r="F27" i="14" s="1"/>
  <c r="G28" i="19"/>
  <c r="G39" i="19" s="1"/>
  <c r="G27" i="14" s="1"/>
  <c r="H28" i="19"/>
  <c r="H25" i="14" s="1"/>
  <c r="I28" i="19"/>
  <c r="I25" i="14" s="1"/>
  <c r="J28" i="19"/>
  <c r="J39" i="19" s="1"/>
  <c r="J27" i="14" s="1"/>
  <c r="C28" i="19"/>
  <c r="C39" i="19" s="1"/>
  <c r="C27" i="14" s="1"/>
  <c r="H26" i="14"/>
  <c r="I26" i="14"/>
  <c r="J26" i="14"/>
  <c r="G26" i="14"/>
  <c r="F26" i="14"/>
  <c r="E26" i="14"/>
  <c r="D26" i="14"/>
  <c r="C26" i="14"/>
  <c r="H24" i="14"/>
  <c r="I24" i="14"/>
  <c r="J24" i="14"/>
  <c r="G24" i="14"/>
  <c r="F24" i="14"/>
  <c r="E24" i="14"/>
  <c r="D24" i="14"/>
  <c r="C24" i="14"/>
  <c r="H23" i="14"/>
  <c r="I23" i="14"/>
  <c r="J23" i="14"/>
  <c r="G23" i="14"/>
  <c r="F23" i="14"/>
  <c r="E23" i="14"/>
  <c r="D23" i="14"/>
  <c r="C23" i="14"/>
  <c r="H22" i="14"/>
  <c r="I22" i="14"/>
  <c r="J22" i="14"/>
  <c r="G22" i="14"/>
  <c r="F22" i="14"/>
  <c r="E22" i="14"/>
  <c r="D22" i="14"/>
  <c r="C22" i="14"/>
  <c r="H16" i="14"/>
  <c r="I16" i="14"/>
  <c r="J16" i="14"/>
  <c r="G16" i="14"/>
  <c r="F16" i="14"/>
  <c r="E16" i="14"/>
  <c r="D16" i="14"/>
  <c r="C16" i="14"/>
  <c r="C10" i="2"/>
  <c r="C17" i="14" s="1"/>
  <c r="D56" i="2"/>
  <c r="E56" i="2"/>
  <c r="F56" i="2"/>
  <c r="G56" i="2"/>
  <c r="H56" i="2"/>
  <c r="I56" i="2"/>
  <c r="J56" i="2"/>
  <c r="C56" i="2"/>
  <c r="D73" i="2"/>
  <c r="E73" i="2"/>
  <c r="F73" i="2"/>
  <c r="F82" i="2" s="1"/>
  <c r="G73" i="2"/>
  <c r="G82" i="2" s="1"/>
  <c r="G83" i="2" s="1"/>
  <c r="G24" i="18" s="1"/>
  <c r="H73" i="2"/>
  <c r="H82" i="2" s="1"/>
  <c r="H83" i="2" s="1"/>
  <c r="H24" i="18" s="1"/>
  <c r="H23" i="18" s="1"/>
  <c r="I73" i="2"/>
  <c r="I82" i="2" s="1"/>
  <c r="J73" i="2"/>
  <c r="J82" i="2" s="1"/>
  <c r="C73" i="2"/>
  <c r="D43" i="2"/>
  <c r="F43" i="2"/>
  <c r="G43" i="2"/>
  <c r="H43" i="2"/>
  <c r="I43" i="2"/>
  <c r="J43" i="2"/>
  <c r="C43" i="2"/>
  <c r="C42" i="2" s="1"/>
  <c r="C41" i="2" s="1"/>
  <c r="C40" i="2" s="1"/>
  <c r="C20" i="2" s="1"/>
  <c r="D20" i="2"/>
  <c r="G20" i="2"/>
  <c r="I20" i="2"/>
  <c r="J20" i="2"/>
  <c r="H20" i="2"/>
  <c r="E20" i="2"/>
  <c r="E74" i="2" s="1"/>
  <c r="D10" i="2"/>
  <c r="E10" i="2"/>
  <c r="E19" i="2" s="1"/>
  <c r="F10" i="2"/>
  <c r="G10" i="2"/>
  <c r="G19" i="2" s="1"/>
  <c r="H10" i="2"/>
  <c r="H19" i="2" s="1"/>
  <c r="I10" i="2"/>
  <c r="I19" i="2" s="1"/>
  <c r="J10" i="2"/>
  <c r="B29" i="14"/>
  <c r="G23" i="18" l="1"/>
  <c r="C74" i="2"/>
  <c r="J83" i="2"/>
  <c r="J24" i="18" s="1"/>
  <c r="J23" i="18" s="1"/>
  <c r="J25" i="14"/>
  <c r="W10" i="20"/>
  <c r="H16" i="20"/>
  <c r="M16" i="20"/>
  <c r="W14" i="20"/>
  <c r="Y16" i="20"/>
  <c r="R16" i="20"/>
  <c r="F83" i="2"/>
  <c r="F24" i="18" s="1"/>
  <c r="F23" i="18" s="1"/>
  <c r="I83" i="2"/>
  <c r="I24" i="18" s="1"/>
  <c r="I23" i="18" s="1"/>
  <c r="I39" i="18" s="1"/>
  <c r="I79" i="18" s="1"/>
  <c r="I82" i="18" s="1"/>
  <c r="W13" i="20"/>
  <c r="G25" i="14"/>
  <c r="W12" i="20"/>
  <c r="W11" i="20"/>
  <c r="W16" i="20" s="1"/>
  <c r="Z16" i="20"/>
  <c r="AA16" i="20"/>
  <c r="C16" i="20"/>
  <c r="X16" i="20"/>
  <c r="F60" i="14"/>
  <c r="C59" i="18"/>
  <c r="F59" i="18"/>
  <c r="H39" i="18"/>
  <c r="H79" i="18" s="1"/>
  <c r="H82" i="18" s="1"/>
  <c r="D39" i="18"/>
  <c r="D79" i="18" s="1"/>
  <c r="D82" i="18" s="1"/>
  <c r="F25" i="14"/>
  <c r="I39" i="19"/>
  <c r="I27" i="14" s="1"/>
  <c r="E39" i="19"/>
  <c r="E27" i="14" s="1"/>
  <c r="H39" i="19"/>
  <c r="H27" i="14" s="1"/>
  <c r="C25" i="14"/>
  <c r="D39" i="19"/>
  <c r="D27" i="14" s="1"/>
  <c r="D74" i="2"/>
  <c r="G74" i="2"/>
  <c r="F74" i="2"/>
  <c r="C19" i="2"/>
  <c r="C18" i="14" s="1"/>
  <c r="D17" i="14"/>
  <c r="D19" i="2"/>
  <c r="I17" i="14"/>
  <c r="G17" i="14"/>
  <c r="G18" i="14"/>
  <c r="F19" i="2"/>
  <c r="J39" i="18"/>
  <c r="J79" i="18" s="1"/>
  <c r="J82" i="18" s="1"/>
  <c r="G39" i="18"/>
  <c r="G79" i="18" s="1"/>
  <c r="G82" i="18" s="1"/>
  <c r="F39" i="18"/>
  <c r="C39" i="18"/>
  <c r="C79" i="18" s="1"/>
  <c r="C82" i="18" s="1"/>
  <c r="E39" i="18"/>
  <c r="E79" i="18" s="1"/>
  <c r="E82" i="18" s="1"/>
  <c r="J74" i="2"/>
  <c r="J17" i="14"/>
  <c r="H63" i="2"/>
  <c r="H68" i="2" s="1"/>
  <c r="H18" i="14"/>
  <c r="I63" i="2"/>
  <c r="I68" i="2" s="1"/>
  <c r="I18" i="14"/>
  <c r="E63" i="2"/>
  <c r="E68" i="2" s="1"/>
  <c r="E18" i="14"/>
  <c r="H17" i="14"/>
  <c r="H74" i="2"/>
  <c r="I74" i="2"/>
  <c r="J19" i="2"/>
  <c r="F17" i="14"/>
  <c r="E17" i="14"/>
  <c r="C63" i="2" l="1"/>
  <c r="C68" i="2" s="1"/>
  <c r="C71" i="2" s="1"/>
  <c r="F79" i="18"/>
  <c r="F82" i="18" s="1"/>
  <c r="D18" i="14"/>
  <c r="D63" i="2"/>
  <c r="D68" i="2" s="1"/>
  <c r="G63" i="2"/>
  <c r="G68" i="2" s="1"/>
  <c r="G71" i="2" s="1"/>
  <c r="F18" i="14"/>
  <c r="F63" i="2"/>
  <c r="F68" i="2" s="1"/>
  <c r="J63" i="2"/>
  <c r="J68" i="2" s="1"/>
  <c r="J18" i="14"/>
  <c r="E19" i="14"/>
  <c r="E71" i="2"/>
  <c r="I71" i="2"/>
  <c r="I19" i="14"/>
  <c r="H71" i="2"/>
  <c r="H19" i="14"/>
  <c r="C19" i="14" l="1"/>
  <c r="C20" i="14"/>
  <c r="C10" i="19"/>
  <c r="I20" i="14"/>
  <c r="I10" i="19"/>
  <c r="H20" i="14"/>
  <c r="H10" i="19"/>
  <c r="G20" i="14"/>
  <c r="G10" i="19"/>
  <c r="E20" i="14"/>
  <c r="E10" i="19"/>
  <c r="D19" i="14"/>
  <c r="D71" i="2"/>
  <c r="G19" i="14"/>
  <c r="F19" i="14"/>
  <c r="F71" i="2"/>
  <c r="J71" i="2"/>
  <c r="J19" i="14"/>
  <c r="J20" i="14" l="1"/>
  <c r="G9" i="22" s="1"/>
  <c r="F31" i="14" s="1"/>
  <c r="J10" i="19"/>
  <c r="F20" i="14"/>
  <c r="F10" i="19"/>
  <c r="D20" i="14"/>
  <c r="D10" i="19"/>
  <c r="D11" i="19" s="1"/>
  <c r="D19" i="19" s="1"/>
  <c r="E11" i="19"/>
  <c r="E19" i="19" s="1"/>
  <c r="F11" i="19" l="1"/>
  <c r="F19" i="19" l="1"/>
  <c r="G11" i="19"/>
  <c r="H11" i="19" l="1"/>
  <c r="G19" i="19"/>
  <c r="I11" i="19" l="1"/>
  <c r="H19" i="19"/>
  <c r="J11" i="19" l="1"/>
  <c r="J19" i="19" s="1"/>
  <c r="I19" i="19"/>
</calcChain>
</file>

<file path=xl/sharedStrings.xml><?xml version="1.0" encoding="utf-8"?>
<sst xmlns="http://schemas.openxmlformats.org/spreadsheetml/2006/main" count="658" uniqueCount="370">
  <si>
    <t>Код рядка</t>
  </si>
  <si>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</si>
  <si>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</si>
  <si>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</si>
  <si>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Витрати на оплату праці</t>
  </si>
  <si>
    <t>Відрахування на соціальні заходи</t>
  </si>
  <si>
    <t>Амортизація</t>
  </si>
  <si>
    <t xml:space="preserve">Код рядка </t>
  </si>
  <si>
    <t>Усього доходів</t>
  </si>
  <si>
    <t>Плановий рік (усього)</t>
  </si>
  <si>
    <t>витрати на страхові послуги</t>
  </si>
  <si>
    <t>витрати на аудиторські послуги</t>
  </si>
  <si>
    <t>Резервний фонд</t>
  </si>
  <si>
    <t>витрати на паливо та енергію</t>
  </si>
  <si>
    <t>Інші операційні витрати</t>
  </si>
  <si>
    <t>придбання (виготовлення) інших необоротних матеріальних активів</t>
  </si>
  <si>
    <t>Факт минулого року</t>
  </si>
  <si>
    <t>х</t>
  </si>
  <si>
    <t>витрати на службові відрядження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</si>
  <si>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</si>
  <si>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</si>
  <si>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</si>
  <si>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</si>
  <si>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</si>
  <si>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</si>
  <si>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</si>
  <si>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</si>
  <si>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</si>
  <si>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>витрати на поліпшення основних фондів</t>
  </si>
  <si>
    <t>відрахування до резерву сумнівних боргів</t>
  </si>
  <si>
    <t>Усього</t>
  </si>
  <si>
    <t>Залишок нерозподіленого прибутку (непокритого збитку) на початок звітного періоду</t>
  </si>
  <si>
    <t>Залишок нерозподіленого прибутку (непокритого збитку) на кінець звітного періоду</t>
  </si>
  <si>
    <t>відрахування до недержавних пенсійних фондів</t>
  </si>
  <si>
    <t>витрати на консалтингові послуги</t>
  </si>
  <si>
    <t>амортизація основних засобів і нематеріальних активів</t>
  </si>
  <si>
    <t>витрати на електроенергію</t>
  </si>
  <si>
    <t xml:space="preserve">витрати на паливо </t>
  </si>
  <si>
    <t>консультаційні та інформаційні послуги</t>
  </si>
  <si>
    <t>модернізація, модифікація (добудова, дообладнання, реконструкція) основних засобів</t>
  </si>
  <si>
    <t>Розвиток виробництва</t>
  </si>
  <si>
    <t>витрати на благодійну допомогу</t>
  </si>
  <si>
    <t xml:space="preserve">ІV </t>
  </si>
  <si>
    <t>за минулий рік</t>
  </si>
  <si>
    <t>за плановий рік</t>
  </si>
  <si>
    <t>(посада)</t>
  </si>
  <si>
    <t>(підпис)</t>
  </si>
  <si>
    <t>витрати на рекламу</t>
  </si>
  <si>
    <t>Інші операційні витрати, усього, у тому числі:</t>
  </si>
  <si>
    <t>Капітальні інвестиції, усього,
у тому числі:</t>
  </si>
  <si>
    <t>податок на доходи фізичних осіб</t>
  </si>
  <si>
    <t xml:space="preserve">Єдиний внесок на загальнообов'язкове державне соціальне страхування                              </t>
  </si>
  <si>
    <t>інші платежі (розшифрувати)</t>
  </si>
  <si>
    <t>кредити</t>
  </si>
  <si>
    <t>Повернення коштів за короткостроковими зобов'язаннями, у тому числі:</t>
  </si>
  <si>
    <t>Отримання коштів за короткостроковими зобов'язаннями, у тому числі:</t>
  </si>
  <si>
    <t>І. Формування фінансових результатів</t>
  </si>
  <si>
    <t xml:space="preserve">         (ініціали, прізвище)    </t>
  </si>
  <si>
    <t>у тому числі:</t>
  </si>
  <si>
    <t>_____________________________</t>
  </si>
  <si>
    <t>витрати, пов'язані з використанням власних службових автомобілів</t>
  </si>
  <si>
    <t>Інші фінансові доходи (розшифрувати)</t>
  </si>
  <si>
    <t>Фінансові витрати (розшифрувати)</t>
  </si>
  <si>
    <t>Інші фонди (розшифрувати)</t>
  </si>
  <si>
    <t>Інші цілі (розшифрувати)</t>
  </si>
  <si>
    <t>Усього витрат</t>
  </si>
  <si>
    <t>облігації</t>
  </si>
  <si>
    <t>інші витрати на збут (розшифрувати)</t>
  </si>
  <si>
    <t>у тому числі за основними видами діяльності за КВЕД</t>
  </si>
  <si>
    <t>Плановий рік</t>
  </si>
  <si>
    <t>Витрати (дохід) з податку на прибуток</t>
  </si>
  <si>
    <t xml:space="preserve">Прибуток (збиток) від  припиненої діяльності після оподаткування </t>
  </si>
  <si>
    <t>Розподіл чистого прибутку</t>
  </si>
  <si>
    <t>Податок на прибуток підприємств</t>
  </si>
  <si>
    <t>IІ. Розрахунки з бюджетом</t>
  </si>
  <si>
    <t>І. Рух коштів у результаті операційної діяльності</t>
  </si>
  <si>
    <t>Надходження від деривативів</t>
  </si>
  <si>
    <t>Собівартість реалізованої продукції (товарів, робіт, послуг)</t>
  </si>
  <si>
    <t>транспортні витрати</t>
  </si>
  <si>
    <t>витрати на зберігання та упаковку</t>
  </si>
  <si>
    <t xml:space="preserve">І  </t>
  </si>
  <si>
    <t xml:space="preserve">ІІ  </t>
  </si>
  <si>
    <t xml:space="preserve">ІІІ  </t>
  </si>
  <si>
    <t>Перенесено з додаткового капіталу</t>
  </si>
  <si>
    <t>Основні фінансові показники</t>
  </si>
  <si>
    <t>Чистий дохід від реалізації продукції (товарів, робіт, послуг)</t>
  </si>
  <si>
    <t>витрати на оренду службових автомобілів</t>
  </si>
  <si>
    <t>Капітальні інвестиції</t>
  </si>
  <si>
    <t xml:space="preserve">IV. Капітальні інвестиції </t>
  </si>
  <si>
    <t>курсові різниці</t>
  </si>
  <si>
    <t>Інші доходи (розшифрувати), у тому числі:</t>
  </si>
  <si>
    <t>Інші витрати (розшифрувати), у тому числі:</t>
  </si>
  <si>
    <t>4010</t>
  </si>
  <si>
    <t>Адміністративні витрати, у тому числі:</t>
  </si>
  <si>
    <t>Витрати на збут, у тому числі:</t>
  </si>
  <si>
    <t>Елементи операційних витрат</t>
  </si>
  <si>
    <t xml:space="preserve">                                (посада)</t>
  </si>
  <si>
    <t>_________________________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</si>
  <si>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</si>
  <si>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працівники</t>
  </si>
  <si>
    <t>Найменування показника</t>
  </si>
  <si>
    <t>Усього виплат на користь держави</t>
  </si>
  <si>
    <t>адміністративно-управлінський персонал</t>
  </si>
  <si>
    <t xml:space="preserve">                    (підпис)</t>
  </si>
  <si>
    <t>Валовий прибуток/збиток</t>
  </si>
  <si>
    <t>витрати на сировину та основні матеріали</t>
  </si>
  <si>
    <t>Доходи і витрати (узагальнені показники)</t>
  </si>
  <si>
    <t>Матеріальні витрати, у тому числі:</t>
  </si>
  <si>
    <t>Питома вага в загальному обсязі реалізації, %</t>
  </si>
  <si>
    <t>чистий дохід  від реалізації продукції (товарів, робіт, послуг),     тис. гривень</t>
  </si>
  <si>
    <t>кількість продукції/             наданих послуг, одиниця виміру</t>
  </si>
  <si>
    <t xml:space="preserve">               (підпис)</t>
  </si>
  <si>
    <t>План з повернення коштів</t>
  </si>
  <si>
    <t>План із залучення коштів</t>
  </si>
  <si>
    <t>ФІНАНСОВИЙ ПЛАН КОМУНАЛЬНОГО ПІДПРИЄМСТВА</t>
  </si>
  <si>
    <t>Валовий: прибуток / збиток</t>
  </si>
  <si>
    <t>Фінансовий результат від операційної діяльності: прибуток/збиток</t>
  </si>
  <si>
    <t>Фінансовий результат до оподаткування: прибуток/збиток</t>
  </si>
  <si>
    <t>Чистий  фінансовий результат: прибуток/збиток</t>
  </si>
  <si>
    <t>Відрахування частини чистого прибутку до міського бюджету</t>
  </si>
  <si>
    <t>Прогноз на поточний рік</t>
  </si>
  <si>
    <t xml:space="preserve">Зокрема за кварталами </t>
  </si>
  <si>
    <t>Фактичний показник поточного року за останній звітний період</t>
  </si>
  <si>
    <t>Фінансовий план поточного року</t>
  </si>
  <si>
    <t>IІ. Сплата податків, зборів та інших обов'язкових платежів</t>
  </si>
  <si>
    <t>Податок на додану вартість, що підлягає сплаті до бюджету за підсумками звітного періоду</t>
  </si>
  <si>
    <t>Податок на додану вартість, що підлягає відшкодуванню з бюджету за підсумками звітного періоду</t>
  </si>
  <si>
    <t>III. Капітальні інвестиції</t>
  </si>
  <si>
    <t>IV. Коефіцієнтний аналіз</t>
  </si>
  <si>
    <r>
      <rPr>
        <b/>
        <sz val="14"/>
        <rFont val="Times New Roman"/>
        <family val="1"/>
        <charset val="204"/>
      </rPr>
      <t>Рентабельність діяльності</t>
    </r>
    <r>
      <rPr>
        <sz val="14"/>
        <rFont val="Times New Roman"/>
        <family val="1"/>
        <charset val="204"/>
      </rPr>
      <t xml:space="preserve">
(чистий фінансовий результат, рядок 1200 / чистий дохід від реалізації продукції (товарів, робіт, послуг), рядок 1000) х 100, %</t>
    </r>
  </si>
  <si>
    <r>
      <rPr>
        <b/>
        <sz val="14"/>
        <color indexed="63"/>
        <rFont val="Times New Roman"/>
        <family val="1"/>
        <charset val="204"/>
      </rPr>
      <t xml:space="preserve">Рентабельність активів              </t>
    </r>
    <r>
      <rPr>
        <sz val="14"/>
        <color indexed="63"/>
        <rFont val="Times New Roman"/>
        <family val="1"/>
        <charset val="204"/>
      </rPr>
      <t xml:space="preserve">                                           (чистий фінансовий результат, рядок 1200 / вартість активів, рядок 6020) х 100, %</t>
    </r>
  </si>
  <si>
    <r>
      <t xml:space="preserve">Рентабельність власного капіталу
</t>
    </r>
    <r>
      <rPr>
        <sz val="14"/>
        <rFont val="Times New Roman"/>
        <family val="1"/>
        <charset val="204"/>
      </rPr>
      <t>(чистий фінансовий результат, рядок 1200 / власний капітал, рядок 6080) х 100, %</t>
    </r>
  </si>
  <si>
    <r>
      <t xml:space="preserve">Коефіцієнт фінансової стійкості
</t>
    </r>
    <r>
      <rPr>
        <sz val="14"/>
        <rFont val="Times New Roman"/>
        <family val="1"/>
        <charset val="204"/>
      </rPr>
      <t>(власний капітал, рядок 6080 / (довгострокові зобов'язання, рядок 6030 + поточні зобов'язання, рядок 6040))</t>
    </r>
  </si>
  <si>
    <r>
      <t xml:space="preserve">Коефіцієнт зносу основних засобів
</t>
    </r>
    <r>
      <rPr>
        <sz val="14"/>
        <rFont val="Times New Roman"/>
        <family val="1"/>
        <charset val="204"/>
      </rPr>
      <t>(сума зносу, рядок 6003 / первісна вартість основних засобів, рядок 6002)</t>
    </r>
  </si>
  <si>
    <t>Фінансовий результат до опадаткування: прибуток/збиток</t>
  </si>
  <si>
    <t>V.Звіт про фінансовий стан</t>
  </si>
  <si>
    <t>Необоротні активи, усього, у тому числі:</t>
  </si>
  <si>
    <t>основні засоби</t>
  </si>
  <si>
    <t>первісна вартість</t>
  </si>
  <si>
    <t>знос</t>
  </si>
  <si>
    <t>Оборотні активи, усього, у тому числі:</t>
  </si>
  <si>
    <t>дебіторська заборгованість за продукцію, товари, роботи, послуги</t>
  </si>
  <si>
    <t>дебіторська заборгованість за розрахунками з бюджетом</t>
  </si>
  <si>
    <t>гроші та їх еквіваленти</t>
  </si>
  <si>
    <t>Усього активи</t>
  </si>
  <si>
    <t>Довгострокові зобов'язання і забезпечення</t>
  </si>
  <si>
    <t>Поточні зобов'язання і забезпечення, у тому числі:</t>
  </si>
  <si>
    <t>поточна кредиторська заборгованість за товари, роботи, послуги</t>
  </si>
  <si>
    <t>поточна кредиторська заборгованість за розрахунками з бюджетом</t>
  </si>
  <si>
    <t>Усього зобов'язання і забезпечення, у тому числі:</t>
  </si>
  <si>
    <t>державні гранти і субсидії</t>
  </si>
  <si>
    <t>фінансові запозичення</t>
  </si>
  <si>
    <t>Власний капітал</t>
  </si>
  <si>
    <t>VI.Кредитна політика</t>
  </si>
  <si>
    <t>Заборгованість за кредитами на початок періоду</t>
  </si>
  <si>
    <t>Отримано залучених коштів, усього, у тому числі:</t>
  </si>
  <si>
    <t>довгострокові зобов'язання</t>
  </si>
  <si>
    <t>короткострокові зобов'язання</t>
  </si>
  <si>
    <t>інші фінансові зобов'язання</t>
  </si>
  <si>
    <t>Повернено залучених коштів, усього, у тому числі:</t>
  </si>
  <si>
    <t>Заборгованість за кредитами на кінець періоду</t>
  </si>
  <si>
    <t>VII. Дані про персонал та витрати на оплату праці</t>
  </si>
  <si>
    <t>члени наглядової ради</t>
  </si>
  <si>
    <t>члени правління</t>
  </si>
  <si>
    <t>керівник</t>
  </si>
  <si>
    <t>Середньомісячні витрати на оплату праці одного працівника (грн), усього, у тому числі:</t>
  </si>
  <si>
    <t>член наглядової ради</t>
  </si>
  <si>
    <t>член правління</t>
  </si>
  <si>
    <t>керівник, усього, у тому числі:</t>
  </si>
  <si>
    <t>посадовий оклад</t>
  </si>
  <si>
    <t>8023/1</t>
  </si>
  <si>
    <t>преміювання</t>
  </si>
  <si>
    <t>8023/2</t>
  </si>
  <si>
    <t>інші виплати, передбачені законодавством</t>
  </si>
  <si>
    <t>8023/3</t>
  </si>
  <si>
    <t>адміністративно-управлінський працівник</t>
  </si>
  <si>
    <t>працівник</t>
  </si>
  <si>
    <t xml:space="preserve">        (ініціали, прізвище)</t>
  </si>
  <si>
    <t>витрати на зв'язок</t>
  </si>
  <si>
    <t>організаційно-технічні послуги</t>
  </si>
  <si>
    <t>витрати на підвищення кваліфікації та перепідготовку кадрів</t>
  </si>
  <si>
    <t>витрати на утримання основних фондів, інших необоротних активів загальногосподарського використання, у тому числі:</t>
  </si>
  <si>
    <t>1050/1</t>
  </si>
  <si>
    <t>Інші операційні доходи, усього, у тому числі:</t>
  </si>
  <si>
    <t>нетипові операційні доходи (розшифрувати)</t>
  </si>
  <si>
    <t>інші операційні доходи (розшифрувати)</t>
  </si>
  <si>
    <t>нетипові операційні витрати (розшифрувати)</t>
  </si>
  <si>
    <t>Чистий фінансовий результат</t>
  </si>
  <si>
    <t xml:space="preserve">Нараховані до сплати податки, збори та інші обов'язкові платежі </t>
  </si>
  <si>
    <t>Сплата податків та зборів до Державного бюджету України (податкові платежі), усього, у тому числі:</t>
  </si>
  <si>
    <t>податок на прибуток підприємств</t>
  </si>
  <si>
    <t>податок на додану вартість, що підлягає сплаті до бюджету за підсумками звітного періоду</t>
  </si>
  <si>
    <t>податок на додану вартість, що підлягає відшкодуванню з бюджету за підсумками звітного періоду</t>
  </si>
  <si>
    <t>рентна плата за користування надрами</t>
  </si>
  <si>
    <t>інші податки та збори (розшифрувати)</t>
  </si>
  <si>
    <t>Сплата податків та зборів до місцевих бюджетів (податкові платежі), усього, у тому числі:</t>
  </si>
  <si>
    <t>земельний податок</t>
  </si>
  <si>
    <t>орендна плата</t>
  </si>
  <si>
    <t>єдиний внесок на загальнообов'язкове державне соціальне страхування</t>
  </si>
  <si>
    <t>інші податки, збори та платежі (розшифрувати)</t>
  </si>
  <si>
    <t>Інші податки, збори та платежі на користь держави, усього, у тому числі:</t>
  </si>
  <si>
    <t>Погашення податкового боргу, усього, у тому числі: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</si>
  <si>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</si>
  <si>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інші (штрафи, пені, неустойки) (розшифрувати)</t>
  </si>
  <si>
    <t>Сплата податків тазборів до місцевих бюджетів</t>
  </si>
  <si>
    <t>ІІІ. Рух грошових коштів (за прямим методом)</t>
  </si>
  <si>
    <t>Надходження грошових коштів від операційної діяльності</t>
  </si>
  <si>
    <t>Виручка від реалізації продукції (товарів, робіт, послуг)</t>
  </si>
  <si>
    <t>Повернення податків і зборів, у тому числі:</t>
  </si>
  <si>
    <t>податку на додану вартість</t>
  </si>
  <si>
    <t>Цільове фінансування, у тому числі:</t>
  </si>
  <si>
    <t>бюджетне фінансування</t>
  </si>
  <si>
    <t>Надходження авансів від покупців і замовників</t>
  </si>
  <si>
    <t>позики</t>
  </si>
  <si>
    <t>Інші надходження (розшифрувати)</t>
  </si>
  <si>
    <t>Витрачання грошових коштів від операційної діяльності</t>
  </si>
  <si>
    <t>Розрахунки за продукцію (товари, роботи та послуги)</t>
  </si>
  <si>
    <t>Розрахунки з оплати праці</t>
  </si>
  <si>
    <t>Зобов'язання з податків, зборів та інших обов'язкових платежів, у тому числі:</t>
  </si>
  <si>
    <t>податок на додану вартість</t>
  </si>
  <si>
    <t>Повернення коштів до бюджету</t>
  </si>
  <si>
    <t>Інші витрачання (розшифрувати)</t>
  </si>
  <si>
    <t>Чистий рух коштів від операційної діяльності</t>
  </si>
  <si>
    <t>II. Рух коштів у результаті інвестиційної діяльності</t>
  </si>
  <si>
    <t>Надходження грошових коштів від інвестиційної діяльності</t>
  </si>
  <si>
    <t>Надходження від реалізації фінансових інвестицій, у тому числі:</t>
  </si>
  <si>
    <t>надходження від продажу акцій та облігацій</t>
  </si>
  <si>
    <t>Надходження від реалізації необоротних активів</t>
  </si>
  <si>
    <t>Надходження від отриманих відсотків</t>
  </si>
  <si>
    <t>Надходження дивідендів</t>
  </si>
  <si>
    <t>Витрачання грошових коштів від інвестиційної діяльності</t>
  </si>
  <si>
    <t>Витрачання на придбання фінансових інвестицій, у тому числі:</t>
  </si>
  <si>
    <t>витрачання на придбання акцій та облігацій</t>
  </si>
  <si>
    <t>Витрачання на придбання необоротних активів, у тому числі:</t>
  </si>
  <si>
    <t>придбання (створення) основних засобів (розшифрувати)</t>
  </si>
  <si>
    <t>капітальне будівництво (розшифрувати)</t>
  </si>
  <si>
    <t>придбання (створення) нематеріальних активів (розшифрувати)</t>
  </si>
  <si>
    <t>інші необоротні активи (розшифрувати)</t>
  </si>
  <si>
    <t>Виплати за деривативами</t>
  </si>
  <si>
    <t>Інші платежі (розшифрувати)</t>
  </si>
  <si>
    <t>Чистий рух коштів від інвестиційної діяльності</t>
  </si>
  <si>
    <t>III. Рух коштів у результаті фінансової діяльності</t>
  </si>
  <si>
    <t>Надходження грошових коштів від фінансової діяльності</t>
  </si>
  <si>
    <t>Надходження від власного капіталу</t>
  </si>
  <si>
    <t>Отримання коштів за довгостроковими зобов'язаннями, у тому числі:</t>
  </si>
  <si>
    <t>Витрачання грошових коштів від фінансової діяльності</t>
  </si>
  <si>
    <t>Витрачання на викуп власних акцій</t>
  </si>
  <si>
    <t>Повернення коштів за довгостроковими зобов'язаннями, у тому числі:</t>
  </si>
  <si>
    <t>Сплата дивідендів</t>
  </si>
  <si>
    <t>Витрачення на сплату відсотків</t>
  </si>
  <si>
    <t>Витрачення на сплату заборгованості з фінансової оренди</t>
  </si>
  <si>
    <t>Чистий рух коштів від фінансової діяльності</t>
  </si>
  <si>
    <t>Чистий рух грошових коштів за звітний період</t>
  </si>
  <si>
    <t>Залишок коштів на початок періоду</t>
  </si>
  <si>
    <t>Вплив зміни валютних курсів на залишок коштів</t>
  </si>
  <si>
    <t>Залишок коштів на кінець періоду</t>
  </si>
  <si>
    <t xml:space="preserve">                               (посада)</t>
  </si>
  <si>
    <t>____________________________</t>
  </si>
  <si>
    <t xml:space="preserve">                                  (посада)</t>
  </si>
  <si>
    <t>капітальний ремонт</t>
  </si>
  <si>
    <t>Код за ЄДРПОУ</t>
  </si>
  <si>
    <t>Найменування підприємства</t>
  </si>
  <si>
    <t>Вид діяльності</t>
  </si>
  <si>
    <t>ціна оди-
ниці (вар-
тість продук-
ції/нада-
них послуг), грн</t>
  </si>
  <si>
    <t xml:space="preserve">      3. Інформація щодо отримання та повернення залучених коштів</t>
  </si>
  <si>
    <t>сума основного боргу</t>
  </si>
  <si>
    <t xml:space="preserve">сума основного боргу </t>
  </si>
  <si>
    <t>відсотки нараховані</t>
  </si>
  <si>
    <t>відсотки, нарахо-
вані протягом року</t>
  </si>
  <si>
    <t>відсотки сплачені</t>
  </si>
  <si>
    <t>курсові різниці (сума основного боргу)</t>
  </si>
  <si>
    <t>курсові різниці (відсотки)</t>
  </si>
  <si>
    <t>Довгострокові зобов'язання, усього,</t>
  </si>
  <si>
    <t>Короткострокові зобов'язання, усього,</t>
  </si>
  <si>
    <t>Інші фінансові зобов'язання, усього,</t>
  </si>
  <si>
    <t>Усього:</t>
  </si>
  <si>
    <t>4. Джерела капітальних інвестицій</t>
  </si>
  <si>
    <t>№ з/п</t>
  </si>
  <si>
    <t>Найменування об’єкта</t>
  </si>
  <si>
    <t>Залучення кредитних коштів</t>
  </si>
  <si>
    <t>Бюджетне фінансування</t>
  </si>
  <si>
    <t>Власні кошти (розшифрувати)</t>
  </si>
  <si>
    <t>Інші джерела (розшифрувати)</t>
  </si>
  <si>
    <t>у тому числі за кварталами</t>
  </si>
  <si>
    <t>I</t>
  </si>
  <si>
    <t>II</t>
  </si>
  <si>
    <t>III</t>
  </si>
  <si>
    <t>IV</t>
  </si>
  <si>
    <t xml:space="preserve">І </t>
  </si>
  <si>
    <t xml:space="preserve">ІІ </t>
  </si>
  <si>
    <t xml:space="preserve">ІІІ </t>
  </si>
  <si>
    <t>Відсоток</t>
  </si>
  <si>
    <t>придбання (виготовлення) основних засобів (розшифрувати)</t>
  </si>
  <si>
    <t>1.</t>
  </si>
  <si>
    <t>2.</t>
  </si>
  <si>
    <t>3.</t>
  </si>
  <si>
    <t>придбання (створення) нематеріальних активів (розшифрувати про ліцензійне програмне забезпечення)</t>
  </si>
  <si>
    <t>4.</t>
  </si>
  <si>
    <t>модернізація, модифікація (добудова, дообладнання, реконструкція) (розшифрувати)</t>
  </si>
  <si>
    <t>5.</t>
  </si>
  <si>
    <t>6.</t>
  </si>
  <si>
    <t>N з/п</t>
  </si>
  <si>
    <t>Рік початку і закінчення будівництва</t>
  </si>
  <si>
    <t>у тому числі</t>
  </si>
  <si>
    <t>власні кошти</t>
  </si>
  <si>
    <t>кредитні кошти</t>
  </si>
  <si>
    <t>5. Капітальне будівництво (рядок 4010 таблиці IV)</t>
  </si>
  <si>
    <t>Загальна кошторисна вартість</t>
  </si>
  <si>
    <t>Первісна балансова вартість введених потужностей на початок планового року</t>
  </si>
  <si>
    <t>Незавершене будівництво на початок планового року</t>
  </si>
  <si>
    <t>освоєння капітальних вкладень</t>
  </si>
  <si>
    <t>фінансування капітальних інвестицій (оплата грошовими коштами), усього</t>
  </si>
  <si>
    <t>Інформація щодо проектно-кошторисної документації (стан розроблення, затвердження, у разі затвердження зазначити суб'єкт управління, яким затверджено, та відповідний документ)</t>
  </si>
  <si>
    <t>Найменування об'єкта</t>
  </si>
  <si>
    <t>Документ, яким затверджений титул будови, із зазначенням суб'єкта управління, який його погодив</t>
  </si>
  <si>
    <t xml:space="preserve">      2. Інформація про бізнес підприємства (код рядка 1000 "чистий дохід від реалізації продукції ( товарів, робіт, послуг)" фінансового плану)</t>
  </si>
  <si>
    <t xml:space="preserve">                       (підпис)</t>
  </si>
  <si>
    <t>(ініціали, прізвище)</t>
  </si>
  <si>
    <t xml:space="preserve">                  (ініціали, прізвище)</t>
  </si>
  <si>
    <t xml:space="preserve">                                                  (посада)</t>
  </si>
  <si>
    <t>Характеризує інвестиційну політику підприємства</t>
  </si>
  <si>
    <t>Зменшення</t>
  </si>
  <si>
    <t>Коефіцієнт зносу основних засобів 
(сума зносу, рядок 6003 / первісна вартість основних засобів, рядок 6002)</t>
  </si>
  <si>
    <t>&gt; 1</t>
  </si>
  <si>
    <t>Характеризує співвідношення власних та позикових коштів і залежність підприємства від зовнішніх фінансових джерел</t>
  </si>
  <si>
    <t>Коефіцієнт фінансової стійкості
(власний капітал, рядок 6080 / (довгострокові зобов'язання, рядок 6030 + поточні зобов'язання, рядок 6040))</t>
  </si>
  <si>
    <t>Характеризує ефективність господарської діяльності підприємства</t>
  </si>
  <si>
    <t>Збільшення</t>
  </si>
  <si>
    <t>Рентабельність діяльності
(чистий фінансовий результат, рядок 1200 / чистий дохід від реалізації продукції (товарів, робіт, послуг), рядок 1000) х 100, %</t>
  </si>
  <si>
    <t>Рентабельність власного капіталу
(чистий фінансовий результат, рядок 1200 / власний капітал, рядок 6080) х 100, %</t>
  </si>
  <si>
    <t>Характеризує ефективність використання активів підприємства</t>
  </si>
  <si>
    <t>Рентабельність активів
(чистий фінансовий результат, рядок 1200 / вартість активів, рядок 6020) х 100, %</t>
  </si>
  <si>
    <t>Примітки</t>
  </si>
  <si>
    <t>Оптимальне значення</t>
  </si>
  <si>
    <t>V. Коефіцієнтний аналіз</t>
  </si>
  <si>
    <t>8</t>
  </si>
  <si>
    <t>Характеризує ефективність використання власного капіталу. Показує, яка віддача (норма прибутку) на вкладений власний капітал</t>
  </si>
  <si>
    <t>VI. Інформація до фінансового плану</t>
  </si>
  <si>
    <t>інші джерела (зазначити джерело)</t>
  </si>
  <si>
    <t xml:space="preserve">       1. Перелік підприємств, які включені до консолідованого (зведеного) фінансового плану</t>
  </si>
  <si>
    <t>Зобов'язання</t>
  </si>
  <si>
    <t xml:space="preserve">       (ініціали, прізвище)</t>
  </si>
  <si>
    <t>______________________</t>
  </si>
  <si>
    <t>інші зобов'язання з податків і зборів (розшифрувати)</t>
  </si>
  <si>
    <r>
      <t>Середня кількість працівників</t>
    </r>
    <r>
      <rPr>
        <sz val="14"/>
        <rFont val="Times New Roman"/>
        <family val="1"/>
        <charset val="204"/>
      </rPr>
      <t> (штатних працівників, зовнішніх сумісників та працівників, які працюють за цивільно-правовими договорами), </t>
    </r>
    <r>
      <rPr>
        <b/>
        <sz val="14"/>
        <rFont val="Times New Roman"/>
        <family val="1"/>
        <charset val="204"/>
      </rPr>
      <t>у тому числі:</t>
    </r>
  </si>
  <si>
    <t>I. Розшифрування до запланованого рівня доходів/витрат</t>
  </si>
  <si>
    <t>цільове фінансування (у тому числі бюджетне)</t>
  </si>
  <si>
    <t>Найменування видів діяльності за КВЕД (із зазначенням видів робіт та наданих послуг)</t>
  </si>
  <si>
    <t>ЕКОЛОГІЯ ЧЕРКАСЬКОЇ МІСЬКОЇ РАДИ</t>
  </si>
  <si>
    <t>НА 2022 рік</t>
  </si>
  <si>
    <t xml:space="preserve">Директор </t>
  </si>
  <si>
    <t>С.І. СОЛОДОВНІКОВ</t>
  </si>
  <si>
    <t>інші адміністративні витрати (комунальні послуги, інші)</t>
  </si>
  <si>
    <t>інші витрати (оренда автомобілів, спецтехніки)</t>
  </si>
  <si>
    <t>Утилізація медичних відходів</t>
  </si>
  <si>
    <t>24т</t>
  </si>
  <si>
    <t>20 грн/т</t>
  </si>
  <si>
    <t>Приймання небезпечних відходів (автомобільних шин)</t>
  </si>
  <si>
    <r>
      <t xml:space="preserve">Директор </t>
    </r>
    <r>
      <rPr>
        <sz val="14"/>
        <rFont val="Times New Roman"/>
        <family val="1"/>
        <charset val="204"/>
      </rPr>
      <t>_____________________________________</t>
    </r>
  </si>
  <si>
    <t>Директор</t>
  </si>
  <si>
    <t>інші операційні витрати (погашення заборгованості минулих років)</t>
  </si>
  <si>
    <t>100т</t>
  </si>
  <si>
    <t>1 грн/кг</t>
  </si>
  <si>
    <t>Плановий 2022 рік</t>
  </si>
  <si>
    <t>Плановий показник поточного 2021 року</t>
  </si>
  <si>
    <t>Фактичний показник за 2020 минулий рік</t>
  </si>
  <si>
    <t>Заборгованість за кредитами на кінець 2022 року</t>
  </si>
  <si>
    <t>Заборгованість за кредитами на початок 2022 року</t>
  </si>
  <si>
    <t>фінпідтримка на утилізацію небезпечних та медичних відходів</t>
  </si>
  <si>
    <t>фінпідтримка на погашення заборгованості попередніх років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</si>
</sst>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164" formatCode="#,##0&quot;р.&quot;;[Red]\-#,##0&quot;р.&quot;"/>
    <numFmt numFmtId="165" formatCode="#,##0.00&quot;р.&quot;;\-#,##0.00&quot;р.&quot;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.00\ _г_р_н_._-;\-* #,##0.00\ _г_р_н_._-;_-* &quot;-&quot;??\ _г_р_н_._-;_-@_-"/>
    <numFmt numFmtId="169" formatCode="_-* #,##0.00_₴_-;\-* #,##0.00_₴_-;_-* &quot;-&quot;??_₴_-;_-@_-"/>
    <numFmt numFmtId="170" formatCode="0.0"/>
    <numFmt numFmtId="171" formatCode="#,##0.0"/>
    <numFmt numFmtId="172" formatCode="###\ ##0.000"/>
    <numFmt numFmtId="173" formatCode="_(&quot;$&quot;* #,##0.00_);_(&quot;$&quot;* \(#,##0.00\);_(&quot;$&quot;* &quot;-&quot;??_);_(@_)"/>
    <numFmt numFmtId="174" formatCode="_(* #,##0_);_(* \(#,##0\);_(* &quot;-&quot;_);_(@_)"/>
    <numFmt numFmtId="175" formatCode="_(* #,##0.00_);_(* \(#,##0.00\);_(* &quot;-&quot;??_);_(@_)"/>
    <numFmt numFmtId="176" formatCode="#,##0.0_ ;[Red]\-#,##0.0\ "/>
    <numFmt numFmtId="177" formatCode="0.0;\(0.0\);\ ;\-"/>
    <numFmt numFmtId="178" formatCode="#,##0.0000"/>
    <numFmt numFmtId="179" formatCode="0.0000"/>
  </numFmts>
  <fonts count="83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4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sz val="14"/>
      <color indexed="63"/>
      <name val="Times New Roman"/>
      <family val="1"/>
      <charset val="204"/>
    </font>
    <font>
      <b/>
      <sz val="14"/>
      <color indexed="63"/>
      <name val="Times New Roman"/>
      <family val="1"/>
      <charset val="204"/>
    </font>
    <font>
      <sz val="14"/>
      <color indexed="9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4"/>
      <color rgb="FF2A2928"/>
      <name val="Times New Roman"/>
      <family val="1"/>
      <charset val="204"/>
    </font>
    <font>
      <sz val="12"/>
      <color rgb="FF2A2928"/>
      <name val="Arial"/>
      <family val="2"/>
      <charset val="204"/>
    </font>
    <font>
      <b/>
      <sz val="12"/>
      <color rgb="FF2A2928"/>
      <name val="Arial"/>
      <family val="2"/>
      <charset val="204"/>
    </font>
    <font>
      <b/>
      <sz val="14"/>
      <color rgb="FF2A2928"/>
      <name val="Times New Roman"/>
      <family val="1"/>
      <charset val="204"/>
    </font>
    <font>
      <sz val="16"/>
      <color rgb="FF2A2928"/>
      <name val="Arial"/>
      <family val="2"/>
      <charset val="204"/>
    </font>
    <font>
      <sz val="16"/>
      <color rgb="FF2A2928"/>
      <name val="Times New Roman"/>
      <family val="1"/>
      <charset val="204"/>
    </font>
    <font>
      <b/>
      <sz val="16"/>
      <color rgb="FF2A2928"/>
      <name val="Times New Roman"/>
      <family val="1"/>
      <charset val="204"/>
    </font>
    <font>
      <sz val="14"/>
      <color rgb="FF202122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gray0625">
        <bgColor rgb="FFFFFFFF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989898"/>
      </left>
      <right/>
      <top/>
      <bottom/>
      <diagonal/>
    </border>
    <border>
      <left/>
      <right style="medium">
        <color rgb="FF989898"/>
      </right>
      <top/>
      <bottom style="medium">
        <color rgb="FF989898"/>
      </bottom>
      <diagonal/>
    </border>
    <border>
      <left/>
      <right style="medium">
        <color rgb="FF989898"/>
      </right>
      <top style="medium">
        <color rgb="FF989898"/>
      </top>
      <bottom style="medium">
        <color rgb="FF989898"/>
      </bottom>
      <diagonal/>
    </border>
    <border>
      <left/>
      <right style="medium">
        <color rgb="FF989898"/>
      </right>
      <top/>
      <bottom/>
      <diagonal/>
    </border>
  </borders>
  <cellStyleXfs count="369">
    <xf numFmtId="0" fontId="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32" fillId="2" borderId="0" applyNumberFormat="0" applyBorder="0" applyAlignment="0" applyProtection="0"/>
    <xf numFmtId="0" fontId="2" fillId="2" borderId="0" applyNumberFormat="0" applyBorder="0" applyAlignment="0" applyProtection="0"/>
    <xf numFmtId="0" fontId="32" fillId="3" borderId="0" applyNumberFormat="0" applyBorder="0" applyAlignment="0" applyProtection="0"/>
    <xf numFmtId="0" fontId="2" fillId="3" borderId="0" applyNumberFormat="0" applyBorder="0" applyAlignment="0" applyProtection="0"/>
    <xf numFmtId="0" fontId="32" fillId="4" borderId="0" applyNumberFormat="0" applyBorder="0" applyAlignment="0" applyProtection="0"/>
    <xf numFmtId="0" fontId="2" fillId="4" borderId="0" applyNumberFormat="0" applyBorder="0" applyAlignment="0" applyProtection="0"/>
    <xf numFmtId="0" fontId="32" fillId="5" borderId="0" applyNumberFormat="0" applyBorder="0" applyAlignment="0" applyProtection="0"/>
    <xf numFmtId="0" fontId="2" fillId="5" borderId="0" applyNumberFormat="0" applyBorder="0" applyAlignment="0" applyProtection="0"/>
    <xf numFmtId="0" fontId="32" fillId="6" borderId="0" applyNumberFormat="0" applyBorder="0" applyAlignment="0" applyProtection="0"/>
    <xf numFmtId="0" fontId="2" fillId="6" borderId="0" applyNumberFormat="0" applyBorder="0" applyAlignment="0" applyProtection="0"/>
    <xf numFmtId="0" fontId="3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2" fillId="8" borderId="0" applyNumberFormat="0" applyBorder="0" applyAlignment="0" applyProtection="0"/>
    <xf numFmtId="0" fontId="2" fillId="8" borderId="0" applyNumberFormat="0" applyBorder="0" applyAlignment="0" applyProtection="0"/>
    <xf numFmtId="0" fontId="32" fillId="9" borderId="0" applyNumberFormat="0" applyBorder="0" applyAlignment="0" applyProtection="0"/>
    <xf numFmtId="0" fontId="2" fillId="9" borderId="0" applyNumberFormat="0" applyBorder="0" applyAlignment="0" applyProtection="0"/>
    <xf numFmtId="0" fontId="32" fillId="10" borderId="0" applyNumberFormat="0" applyBorder="0" applyAlignment="0" applyProtection="0"/>
    <xf numFmtId="0" fontId="2" fillId="10" borderId="0" applyNumberFormat="0" applyBorder="0" applyAlignment="0" applyProtection="0"/>
    <xf numFmtId="0" fontId="32" fillId="5" borderId="0" applyNumberFormat="0" applyBorder="0" applyAlignment="0" applyProtection="0"/>
    <xf numFmtId="0" fontId="2" fillId="5" borderId="0" applyNumberFormat="0" applyBorder="0" applyAlignment="0" applyProtection="0"/>
    <xf numFmtId="0" fontId="32" fillId="8" borderId="0" applyNumberFormat="0" applyBorder="0" applyAlignment="0" applyProtection="0"/>
    <xf numFmtId="0" fontId="2" fillId="8" borderId="0" applyNumberFormat="0" applyBorder="0" applyAlignment="0" applyProtection="0"/>
    <xf numFmtId="0" fontId="32" fillId="11" borderId="0" applyNumberFormat="0" applyBorder="0" applyAlignment="0" applyProtection="0"/>
    <xf numFmtId="0" fontId="2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33" fillId="12" borderId="0" applyNumberFormat="0" applyBorder="0" applyAlignment="0" applyProtection="0"/>
    <xf numFmtId="0" fontId="15" fillId="12" borderId="0" applyNumberFormat="0" applyBorder="0" applyAlignment="0" applyProtection="0"/>
    <xf numFmtId="0" fontId="33" fillId="9" borderId="0" applyNumberFormat="0" applyBorder="0" applyAlignment="0" applyProtection="0"/>
    <xf numFmtId="0" fontId="15" fillId="9" borderId="0" applyNumberFormat="0" applyBorder="0" applyAlignment="0" applyProtection="0"/>
    <xf numFmtId="0" fontId="33" fillId="10" borderId="0" applyNumberFormat="0" applyBorder="0" applyAlignment="0" applyProtection="0"/>
    <xf numFmtId="0" fontId="15" fillId="10" borderId="0" applyNumberFormat="0" applyBorder="0" applyAlignment="0" applyProtection="0"/>
    <xf numFmtId="0" fontId="33" fillId="13" borderId="0" applyNumberFormat="0" applyBorder="0" applyAlignment="0" applyProtection="0"/>
    <xf numFmtId="0" fontId="15" fillId="13" borderId="0" applyNumberFormat="0" applyBorder="0" applyAlignment="0" applyProtection="0"/>
    <xf numFmtId="0" fontId="33" fillId="14" borderId="0" applyNumberFormat="0" applyBorder="0" applyAlignment="0" applyProtection="0"/>
    <xf numFmtId="0" fontId="15" fillId="14" borderId="0" applyNumberFormat="0" applyBorder="0" applyAlignment="0" applyProtection="0"/>
    <xf numFmtId="0" fontId="33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26" fillId="3" borderId="0" applyNumberFormat="0" applyBorder="0" applyAlignment="0" applyProtection="0"/>
    <xf numFmtId="0" fontId="18" fillId="20" borderId="1" applyNumberFormat="0" applyAlignment="0" applyProtection="0"/>
    <xf numFmtId="0" fontId="23" fillId="21" borderId="2" applyNumberFormat="0" applyAlignment="0" applyProtection="0"/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168" fontId="12" fillId="0" borderId="0" applyFont="0" applyFill="0" applyBorder="0" applyAlignment="0" applyProtection="0"/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0" fontId="27" fillId="0" borderId="0" applyNumberFormat="0" applyFill="0" applyBorder="0" applyAlignment="0" applyProtection="0"/>
    <xf numFmtId="172" fontId="35" fillId="0" borderId="0" applyAlignment="0">
      <alignment wrapText="1"/>
    </xf>
    <xf numFmtId="0" fontId="30" fillId="4" borderId="0" applyNumberFormat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16" fillId="7" borderId="1" applyNumberFormat="0" applyAlignment="0" applyProtection="0"/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</xf>
    <xf numFmtId="49" fontId="12" fillId="0" borderId="0" applyNumberFormat="0" applyFont="0" applyAlignment="0">
      <alignment vertical="top" wrapText="1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37" fillId="22" borderId="7">
      <alignment horizontal="left" vertical="center"/>
      <protection locked="0"/>
    </xf>
    <xf numFmtId="49" fontId="37" fillId="22" borderId="7">
      <alignment horizontal="left" vertical="center"/>
    </xf>
    <xf numFmtId="4" fontId="37" fillId="22" borderId="7">
      <alignment horizontal="right" vertical="center"/>
      <protection locked="0"/>
    </xf>
    <xf numFmtId="4" fontId="37" fillId="22" borderId="7">
      <alignment horizontal="right" vertical="center"/>
    </xf>
    <xf numFmtId="4" fontId="38" fillId="22" borderId="7">
      <alignment horizontal="right" vertical="center"/>
      <protection locked="0"/>
    </xf>
    <xf numFmtId="49" fontId="39" fillId="22" borderId="3">
      <alignment horizontal="left" vertical="center"/>
      <protection locked="0"/>
    </xf>
    <xf numFmtId="49" fontId="39" fillId="22" borderId="3">
      <alignment horizontal="left" vertical="center"/>
    </xf>
    <xf numFmtId="49" fontId="40" fillId="22" borderId="3">
      <alignment horizontal="left" vertical="center"/>
      <protection locked="0"/>
    </xf>
    <xf numFmtId="49" fontId="40" fillId="22" borderId="3">
      <alignment horizontal="left" vertical="center"/>
    </xf>
    <xf numFmtId="4" fontId="39" fillId="22" borderId="3">
      <alignment horizontal="right" vertical="center"/>
      <protection locked="0"/>
    </xf>
    <xf numFmtId="4" fontId="39" fillId="22" borderId="3">
      <alignment horizontal="right" vertical="center"/>
    </xf>
    <xf numFmtId="4" fontId="41" fillId="22" borderId="3">
      <alignment horizontal="right" vertical="center"/>
      <protection locked="0"/>
    </xf>
    <xf numFmtId="49" fontId="34" fillId="22" borderId="3">
      <alignment horizontal="left" vertical="center"/>
      <protection locked="0"/>
    </xf>
    <xf numFmtId="49" fontId="34" fillId="22" borderId="3">
      <alignment horizontal="left" vertical="center"/>
      <protection locked="0"/>
    </xf>
    <xf numFmtId="49" fontId="34" fillId="22" borderId="3">
      <alignment horizontal="left" vertical="center"/>
    </xf>
    <xf numFmtId="49" fontId="34" fillId="22" borderId="3">
      <alignment horizontal="left" vertical="center"/>
    </xf>
    <xf numFmtId="49" fontId="38" fillId="22" borderId="3">
      <alignment horizontal="left" vertical="center"/>
      <protection locked="0"/>
    </xf>
    <xf numFmtId="49" fontId="38" fillId="22" borderId="3">
      <alignment horizontal="left" vertical="center"/>
    </xf>
    <xf numFmtId="4" fontId="34" fillId="22" borderId="3">
      <alignment horizontal="right" vertical="center"/>
      <protection locked="0"/>
    </xf>
    <xf numFmtId="4" fontId="34" fillId="22" borderId="3">
      <alignment horizontal="right" vertical="center"/>
      <protection locked="0"/>
    </xf>
    <xf numFmtId="4" fontId="34" fillId="22" borderId="3">
      <alignment horizontal="right" vertical="center"/>
    </xf>
    <xf numFmtId="4" fontId="34" fillId="22" borderId="3">
      <alignment horizontal="right" vertical="center"/>
    </xf>
    <xf numFmtId="4" fontId="38" fillId="22" borderId="3">
      <alignment horizontal="right" vertical="center"/>
      <protection locked="0"/>
    </xf>
    <xf numFmtId="49" fontId="42" fillId="22" borderId="3">
      <alignment horizontal="left" vertical="center"/>
      <protection locked="0"/>
    </xf>
    <xf numFmtId="49" fontId="42" fillId="22" borderId="3">
      <alignment horizontal="left" vertical="center"/>
    </xf>
    <xf numFmtId="49" fontId="43" fillId="22" borderId="3">
      <alignment horizontal="left" vertical="center"/>
      <protection locked="0"/>
    </xf>
    <xf numFmtId="49" fontId="43" fillId="22" borderId="3">
      <alignment horizontal="left" vertical="center"/>
    </xf>
    <xf numFmtId="4" fontId="42" fillId="22" borderId="3">
      <alignment horizontal="right" vertical="center"/>
      <protection locked="0"/>
    </xf>
    <xf numFmtId="4" fontId="42" fillId="22" borderId="3">
      <alignment horizontal="right" vertical="center"/>
    </xf>
    <xf numFmtId="4" fontId="44" fillId="22" borderId="3">
      <alignment horizontal="right" vertical="center"/>
      <protection locked="0"/>
    </xf>
    <xf numFmtId="49" fontId="45" fillId="0" borderId="3">
      <alignment horizontal="left" vertical="center"/>
      <protection locked="0"/>
    </xf>
    <xf numFmtId="49" fontId="45" fillId="0" borderId="3">
      <alignment horizontal="left" vertical="center"/>
    </xf>
    <xf numFmtId="49" fontId="46" fillId="0" borderId="3">
      <alignment horizontal="left" vertical="center"/>
      <protection locked="0"/>
    </xf>
    <xf numFmtId="49" fontId="46" fillId="0" borderId="3">
      <alignment horizontal="left" vertical="center"/>
    </xf>
    <xf numFmtId="4" fontId="45" fillId="0" borderId="3">
      <alignment horizontal="right" vertical="center"/>
      <protection locked="0"/>
    </xf>
    <xf numFmtId="4" fontId="45" fillId="0" borderId="3">
      <alignment horizontal="right" vertical="center"/>
    </xf>
    <xf numFmtId="4" fontId="46" fillId="0" borderId="3">
      <alignment horizontal="right" vertical="center"/>
      <protection locked="0"/>
    </xf>
    <xf numFmtId="49" fontId="47" fillId="0" borderId="3">
      <alignment horizontal="left" vertical="center"/>
      <protection locked="0"/>
    </xf>
    <xf numFmtId="49" fontId="47" fillId="0" borderId="3">
      <alignment horizontal="left" vertical="center"/>
    </xf>
    <xf numFmtId="49" fontId="48" fillId="0" borderId="3">
      <alignment horizontal="left" vertical="center"/>
      <protection locked="0"/>
    </xf>
    <xf numFmtId="49" fontId="48" fillId="0" borderId="3">
      <alignment horizontal="left" vertical="center"/>
    </xf>
    <xf numFmtId="4" fontId="47" fillId="0" borderId="3">
      <alignment horizontal="right" vertical="center"/>
      <protection locked="0"/>
    </xf>
    <xf numFmtId="4" fontId="47" fillId="0" borderId="3">
      <alignment horizontal="right" vertical="center"/>
    </xf>
    <xf numFmtId="49" fontId="45" fillId="0" borderId="3">
      <alignment horizontal="left" vertical="center"/>
      <protection locked="0"/>
    </xf>
    <xf numFmtId="49" fontId="46" fillId="0" borderId="3">
      <alignment horizontal="left" vertical="center"/>
      <protection locked="0"/>
    </xf>
    <xf numFmtId="4" fontId="45" fillId="0" borderId="3">
      <alignment horizontal="right" vertical="center"/>
      <protection locked="0"/>
    </xf>
    <xf numFmtId="0" fontId="28" fillId="0" borderId="8" applyNumberFormat="0" applyFill="0" applyAlignment="0" applyProtection="0"/>
    <xf numFmtId="0" fontId="25" fillId="23" borderId="0" applyNumberFormat="0" applyBorder="0" applyAlignment="0" applyProtection="0"/>
    <xf numFmtId="0" fontId="12" fillId="0" borderId="0"/>
    <xf numFmtId="0" fontId="12" fillId="0" borderId="0"/>
    <xf numFmtId="0" fontId="12" fillId="24" borderId="0" applyNumberFormat="0" applyFill="0" applyAlignment="0">
      <alignment horizontal="center"/>
      <protection locked="0"/>
    </xf>
    <xf numFmtId="0" fontId="3" fillId="25" borderId="9" applyNumberFormat="0" applyFont="0" applyAlignment="0" applyProtection="0"/>
    <xf numFmtId="4" fontId="49" fillId="26" borderId="3">
      <alignment horizontal="right" vertical="center"/>
      <protection locked="0"/>
    </xf>
    <xf numFmtId="4" fontId="49" fillId="27" borderId="3">
      <alignment horizontal="right" vertical="center"/>
      <protection locked="0"/>
    </xf>
    <xf numFmtId="4" fontId="49" fillId="28" borderId="3">
      <alignment horizontal="right" vertical="center"/>
      <protection locked="0"/>
    </xf>
    <xf numFmtId="0" fontId="17" fillId="20" borderId="10" applyNumberFormat="0" applyAlignment="0" applyProtection="0"/>
    <xf numFmtId="49" fontId="34" fillId="0" borderId="3">
      <alignment horizontal="left" vertical="center" wrapText="1"/>
      <protection locked="0"/>
    </xf>
    <xf numFmtId="49" fontId="34" fillId="0" borderId="3">
      <alignment horizontal="left" vertical="center" wrapText="1"/>
      <protection locked="0"/>
    </xf>
    <xf numFmtId="0" fontId="24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33" fillId="16" borderId="0" applyNumberFormat="0" applyBorder="0" applyAlignment="0" applyProtection="0"/>
    <xf numFmtId="0" fontId="15" fillId="16" borderId="0" applyNumberFormat="0" applyBorder="0" applyAlignment="0" applyProtection="0"/>
    <xf numFmtId="0" fontId="33" fillId="17" borderId="0" applyNumberFormat="0" applyBorder="0" applyAlignment="0" applyProtection="0"/>
    <xf numFmtId="0" fontId="15" fillId="17" borderId="0" applyNumberFormat="0" applyBorder="0" applyAlignment="0" applyProtection="0"/>
    <xf numFmtId="0" fontId="33" fillId="18" borderId="0" applyNumberFormat="0" applyBorder="0" applyAlignment="0" applyProtection="0"/>
    <xf numFmtId="0" fontId="15" fillId="18" borderId="0" applyNumberFormat="0" applyBorder="0" applyAlignment="0" applyProtection="0"/>
    <xf numFmtId="0" fontId="33" fillId="13" borderId="0" applyNumberFormat="0" applyBorder="0" applyAlignment="0" applyProtection="0"/>
    <xf numFmtId="0" fontId="15" fillId="13" borderId="0" applyNumberFormat="0" applyBorder="0" applyAlignment="0" applyProtection="0"/>
    <xf numFmtId="0" fontId="33" fillId="14" borderId="0" applyNumberFormat="0" applyBorder="0" applyAlignment="0" applyProtection="0"/>
    <xf numFmtId="0" fontId="15" fillId="14" borderId="0" applyNumberFormat="0" applyBorder="0" applyAlignment="0" applyProtection="0"/>
    <xf numFmtId="0" fontId="33" fillId="19" borderId="0" applyNumberFormat="0" applyBorder="0" applyAlignment="0" applyProtection="0"/>
    <xf numFmtId="0" fontId="15" fillId="19" borderId="0" applyNumberFormat="0" applyBorder="0" applyAlignment="0" applyProtection="0"/>
    <xf numFmtId="0" fontId="50" fillId="7" borderId="1" applyNumberFormat="0" applyAlignment="0" applyProtection="0"/>
    <xf numFmtId="0" fontId="16" fillId="7" borderId="1" applyNumberFormat="0" applyAlignment="0" applyProtection="0"/>
    <xf numFmtId="0" fontId="51" fillId="20" borderId="10" applyNumberFormat="0" applyAlignment="0" applyProtection="0"/>
    <xf numFmtId="0" fontId="17" fillId="20" borderId="10" applyNumberFormat="0" applyAlignment="0" applyProtection="0"/>
    <xf numFmtId="0" fontId="52" fillId="20" borderId="1" applyNumberFormat="0" applyAlignment="0" applyProtection="0"/>
    <xf numFmtId="0" fontId="18" fillId="20" borderId="1" applyNumberFormat="0" applyAlignment="0" applyProtection="0"/>
    <xf numFmtId="173" fontId="12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53" fillId="0" borderId="4" applyNumberFormat="0" applyFill="0" applyAlignment="0" applyProtection="0"/>
    <xf numFmtId="0" fontId="19" fillId="0" borderId="4" applyNumberFormat="0" applyFill="0" applyAlignment="0" applyProtection="0"/>
    <xf numFmtId="0" fontId="54" fillId="0" borderId="5" applyNumberFormat="0" applyFill="0" applyAlignment="0" applyProtection="0"/>
    <xf numFmtId="0" fontId="20" fillId="0" borderId="5" applyNumberFormat="0" applyFill="0" applyAlignment="0" applyProtection="0"/>
    <xf numFmtId="0" fontId="55" fillId="0" borderId="6" applyNumberFormat="0" applyFill="0" applyAlignment="0" applyProtection="0"/>
    <xf numFmtId="0" fontId="21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6" fillId="0" borderId="11" applyNumberFormat="0" applyFill="0" applyAlignment="0" applyProtection="0"/>
    <xf numFmtId="0" fontId="22" fillId="0" borderId="11" applyNumberFormat="0" applyFill="0" applyAlignment="0" applyProtection="0"/>
    <xf numFmtId="0" fontId="57" fillId="21" borderId="2" applyNumberFormat="0" applyAlignment="0" applyProtection="0"/>
    <xf numFmtId="0" fontId="23" fillId="21" borderId="2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25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4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" fillId="0" borderId="0"/>
    <xf numFmtId="0" fontId="74" fillId="0" borderId="0"/>
    <xf numFmtId="0" fontId="12" fillId="0" borderId="0"/>
    <xf numFmtId="0" fontId="3" fillId="0" borderId="0"/>
    <xf numFmtId="0" fontId="12" fillId="0" borderId="0"/>
    <xf numFmtId="0" fontId="12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59" fillId="3" borderId="0" applyNumberFormat="0" applyBorder="0" applyAlignment="0" applyProtection="0"/>
    <xf numFmtId="0" fontId="26" fillId="3" borderId="0" applyNumberFormat="0" applyBorder="0" applyAlignment="0" applyProtection="0"/>
    <xf numFmtId="0" fontId="6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1" fillId="25" borderId="9" applyNumberFormat="0" applyFont="0" applyAlignment="0" applyProtection="0"/>
    <xf numFmtId="0" fontId="12" fillId="25" borderId="9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2" fillId="0" borderId="8" applyNumberFormat="0" applyFill="0" applyAlignment="0" applyProtection="0"/>
    <xf numFmtId="0" fontId="28" fillId="0" borderId="8" applyNumberFormat="0" applyFill="0" applyAlignment="0" applyProtection="0"/>
    <xf numFmtId="0" fontId="3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4" fontId="65" fillId="0" borderId="0" applyFont="0" applyFill="0" applyBorder="0" applyAlignment="0" applyProtection="0"/>
    <xf numFmtId="175" fontId="65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66" fillId="4" borderId="0" applyNumberFormat="0" applyBorder="0" applyAlignment="0" applyProtection="0"/>
    <xf numFmtId="0" fontId="30" fillId="4" borderId="0" applyNumberFormat="0" applyBorder="0" applyAlignment="0" applyProtection="0"/>
    <xf numFmtId="177" fontId="67" fillId="22" borderId="12" applyFill="0" applyBorder="0">
      <alignment horizontal="center" vertical="center" wrapText="1"/>
      <protection locked="0"/>
    </xf>
    <xf numFmtId="172" fontId="68" fillId="0" borderId="0">
      <alignment wrapText="1"/>
    </xf>
    <xf numFmtId="172" fontId="3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07">
    <xf numFmtId="0" fontId="0" fillId="0" borderId="0" xfId="0"/>
    <xf numFmtId="0" fontId="6" fillId="0" borderId="0" xfId="0" quotePrefix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3" xfId="0" quotePrefix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quotePrefix="1" applyFont="1" applyFill="1" applyBorder="1" applyAlignment="1">
      <alignment horizontal="center" vertical="center"/>
    </xf>
    <xf numFmtId="171" fontId="6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71" fontId="7" fillId="0" borderId="0" xfId="0" applyNumberFormat="1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 wrapText="1" shrinkToFit="1"/>
    </xf>
    <xf numFmtId="0" fontId="6" fillId="0" borderId="3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171" fontId="6" fillId="0" borderId="0" xfId="0" applyNumberFormat="1" applyFont="1" applyFill="1" applyBorder="1" applyAlignment="1">
      <alignment horizontal="right" vertical="center" wrapText="1"/>
    </xf>
    <xf numFmtId="171" fontId="6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247" applyFont="1" applyFill="1" applyBorder="1" applyAlignment="1">
      <alignment horizontal="center" vertical="center" wrapText="1"/>
    </xf>
    <xf numFmtId="0" fontId="6" fillId="0" borderId="0" xfId="247" applyFont="1" applyFill="1" applyBorder="1" applyAlignment="1">
      <alignment vertical="center"/>
    </xf>
    <xf numFmtId="0" fontId="6" fillId="0" borderId="3" xfId="247" applyFont="1" applyFill="1" applyBorder="1" applyAlignment="1">
      <alignment horizontal="left" vertical="center" wrapText="1"/>
    </xf>
    <xf numFmtId="0" fontId="5" fillId="0" borderId="0" xfId="247" applyFont="1" applyFill="1" applyBorder="1" applyAlignment="1">
      <alignment vertical="center"/>
    </xf>
    <xf numFmtId="0" fontId="6" fillId="0" borderId="0" xfId="247" applyFont="1" applyFill="1" applyBorder="1" applyAlignment="1">
      <alignment horizontal="center" vertical="center"/>
    </xf>
    <xf numFmtId="0" fontId="5" fillId="0" borderId="0" xfId="247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6" fillId="0" borderId="3" xfId="247" applyFont="1" applyFill="1" applyBorder="1" applyAlignment="1">
      <alignment horizontal="center" vertical="center"/>
    </xf>
    <xf numFmtId="0" fontId="6" fillId="0" borderId="3" xfId="247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3" xfId="247" applyFont="1" applyFill="1" applyBorder="1" applyAlignment="1">
      <alignment horizontal="left" vertical="center" wrapText="1"/>
    </xf>
    <xf numFmtId="0" fontId="14" fillId="0" borderId="0" xfId="247" applyFont="1" applyFill="1"/>
    <xf numFmtId="0" fontId="6" fillId="0" borderId="0" xfId="247" applyFont="1" applyFill="1" applyBorder="1" applyAlignment="1">
      <alignment vertical="center" wrapText="1"/>
    </xf>
    <xf numFmtId="0" fontId="5" fillId="0" borderId="0" xfId="0" quotePrefix="1" applyFont="1" applyFill="1" applyBorder="1" applyAlignment="1">
      <alignment horizontal="center"/>
    </xf>
    <xf numFmtId="171" fontId="5" fillId="0" borderId="0" xfId="0" quotePrefix="1" applyNumberFormat="1" applyFont="1" applyFill="1" applyBorder="1" applyAlignment="1">
      <alignment horizontal="center"/>
    </xf>
    <xf numFmtId="171" fontId="5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6" fillId="0" borderId="3" xfId="0" applyFont="1" applyFill="1" applyBorder="1" applyAlignment="1" applyProtection="1">
      <alignment horizontal="left" vertical="center" wrapText="1"/>
      <protection locked="0"/>
    </xf>
    <xf numFmtId="0" fontId="6" fillId="0" borderId="3" xfId="182" applyFont="1" applyFill="1" applyBorder="1" applyAlignment="1">
      <alignment vertical="center" wrapText="1"/>
      <protection locked="0"/>
    </xf>
    <xf numFmtId="0" fontId="5" fillId="0" borderId="3" xfId="182" applyFont="1" applyFill="1" applyBorder="1" applyAlignment="1">
      <alignment vertical="center" wrapText="1"/>
      <protection locked="0"/>
    </xf>
    <xf numFmtId="0" fontId="5" fillId="0" borderId="3" xfId="0" quotePrefix="1" applyFont="1" applyFill="1" applyBorder="1" applyAlignment="1">
      <alignment horizontal="center" vertical="center" wrapText="1"/>
    </xf>
    <xf numFmtId="0" fontId="6" fillId="0" borderId="3" xfId="0" quotePrefix="1" applyFont="1" applyFill="1" applyBorder="1" applyAlignment="1">
      <alignment horizontal="center" vertical="center" wrapText="1"/>
    </xf>
    <xf numFmtId="0" fontId="5" fillId="0" borderId="3" xfId="247" applyFont="1" applyFill="1" applyBorder="1" applyAlignment="1">
      <alignment horizontal="center" vertical="center" wrapText="1"/>
    </xf>
    <xf numFmtId="0" fontId="6" fillId="0" borderId="3" xfId="0" quotePrefix="1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3" fontId="6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71" fontId="6" fillId="0" borderId="1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30" borderId="3" xfId="0" applyFont="1" applyFill="1" applyBorder="1" applyAlignment="1">
      <alignment horizontal="left" vertical="center" wrapText="1"/>
    </xf>
    <xf numFmtId="0" fontId="5" fillId="30" borderId="0" xfId="247" applyFont="1" applyFill="1" applyBorder="1" applyAlignment="1">
      <alignment vertical="center"/>
    </xf>
    <xf numFmtId="0" fontId="5" fillId="30" borderId="0" xfId="0" applyFont="1" applyFill="1" applyAlignment="1">
      <alignment vertical="center"/>
    </xf>
    <xf numFmtId="0" fontId="5" fillId="30" borderId="3" xfId="0" quotePrefix="1" applyNumberFormat="1" applyFont="1" applyFill="1" applyBorder="1" applyAlignment="1">
      <alignment horizontal="center" vertical="center" wrapText="1"/>
    </xf>
    <xf numFmtId="171" fontId="5" fillId="0" borderId="3" xfId="0" applyNumberFormat="1" applyFont="1" applyFill="1" applyBorder="1" applyAlignment="1">
      <alignment horizontal="center" vertical="center" wrapText="1"/>
    </xf>
    <xf numFmtId="171" fontId="5" fillId="0" borderId="14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171" fontId="5" fillId="30" borderId="3" xfId="0" quotePrefix="1" applyNumberFormat="1" applyFont="1" applyFill="1" applyBorder="1" applyAlignment="1">
      <alignment horizontal="center" vertical="center" wrapText="1"/>
    </xf>
    <xf numFmtId="171" fontId="5" fillId="0" borderId="3" xfId="247" applyNumberFormat="1" applyFont="1" applyFill="1" applyBorder="1" applyAlignment="1">
      <alignment horizontal="center" vertical="center" wrapText="1"/>
    </xf>
    <xf numFmtId="170" fontId="5" fillId="0" borderId="3" xfId="0" applyNumberFormat="1" applyFont="1" applyFill="1" applyBorder="1" applyAlignment="1">
      <alignment horizontal="center" vertical="center" wrapText="1"/>
    </xf>
    <xf numFmtId="171" fontId="5" fillId="0" borderId="3" xfId="0" quotePrefix="1" applyNumberFormat="1" applyFont="1" applyFill="1" applyBorder="1" applyAlignment="1">
      <alignment horizontal="center" vertical="center" wrapText="1"/>
    </xf>
    <xf numFmtId="171" fontId="6" fillId="0" borderId="3" xfId="0" quotePrefix="1" applyNumberFormat="1" applyFont="1" applyFill="1" applyBorder="1" applyAlignment="1">
      <alignment horizontal="center" vertical="center" wrapText="1"/>
    </xf>
    <xf numFmtId="171" fontId="6" fillId="0" borderId="3" xfId="247" applyNumberFormat="1" applyFont="1" applyFill="1" applyBorder="1" applyAlignment="1">
      <alignment horizontal="center" vertical="center" wrapText="1"/>
    </xf>
    <xf numFmtId="4" fontId="10" fillId="0" borderId="3" xfId="0" applyNumberFormat="1" applyFont="1" applyFill="1" applyBorder="1" applyAlignment="1">
      <alignment horizontal="center" vertical="center" wrapText="1"/>
    </xf>
    <xf numFmtId="170" fontId="6" fillId="0" borderId="3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 applyProtection="1">
      <alignment horizontal="left" wrapText="1"/>
      <protection locked="0"/>
    </xf>
    <xf numFmtId="0" fontId="6" fillId="0" borderId="3" xfId="0" applyFont="1" applyFill="1" applyBorder="1" applyAlignment="1" applyProtection="1">
      <alignment horizontal="left" wrapText="1"/>
      <protection locked="0"/>
    </xf>
    <xf numFmtId="0" fontId="75" fillId="0" borderId="0" xfId="0" applyFont="1" applyAlignment="1">
      <alignment wrapText="1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75" fillId="31" borderId="3" xfId="0" applyFont="1" applyFill="1" applyBorder="1" applyAlignment="1">
      <alignment horizontal="left" vertical="center" wrapText="1"/>
    </xf>
    <xf numFmtId="0" fontId="75" fillId="31" borderId="3" xfId="0" applyFont="1" applyFill="1" applyBorder="1" applyAlignment="1">
      <alignment horizontal="center" vertical="center" wrapText="1"/>
    </xf>
    <xf numFmtId="0" fontId="5" fillId="31" borderId="14" xfId="0" applyFont="1" applyFill="1" applyBorder="1" applyAlignment="1">
      <alignment horizontal="center" vertical="center"/>
    </xf>
    <xf numFmtId="0" fontId="6" fillId="31" borderId="14" xfId="0" applyFont="1" applyFill="1" applyBorder="1" applyAlignment="1">
      <alignment horizontal="center" vertical="center"/>
    </xf>
    <xf numFmtId="0" fontId="6" fillId="31" borderId="3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center"/>
    </xf>
    <xf numFmtId="171" fontId="6" fillId="0" borderId="14" xfId="0" applyNumberFormat="1" applyFont="1" applyFill="1" applyBorder="1" applyAlignment="1">
      <alignment horizontal="center" vertical="center" wrapText="1"/>
    </xf>
    <xf numFmtId="171" fontId="6" fillId="0" borderId="15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5" fillId="32" borderId="3" xfId="0" applyFont="1" applyFill="1" applyBorder="1" applyAlignment="1">
      <alignment horizontal="left" vertical="center" wrapText="1"/>
    </xf>
    <xf numFmtId="0" fontId="5" fillId="32" borderId="3" xfId="0" quotePrefix="1" applyFont="1" applyFill="1" applyBorder="1" applyAlignment="1">
      <alignment horizontal="center" vertical="center"/>
    </xf>
    <xf numFmtId="171" fontId="5" fillId="32" borderId="3" xfId="0" applyNumberFormat="1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vertical="center"/>
    </xf>
    <xf numFmtId="171" fontId="5" fillId="32" borderId="3" xfId="0" quotePrefix="1" applyNumberFormat="1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vertical="center"/>
    </xf>
    <xf numFmtId="0" fontId="0" fillId="31" borderId="23" xfId="0" applyFill="1" applyBorder="1"/>
    <xf numFmtId="0" fontId="76" fillId="31" borderId="24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left" vertical="center" wrapText="1"/>
    </xf>
    <xf numFmtId="0" fontId="5" fillId="32" borderId="14" xfId="0" quotePrefix="1" applyFont="1" applyFill="1" applyBorder="1" applyAlignment="1">
      <alignment horizontal="center" vertical="center"/>
    </xf>
    <xf numFmtId="171" fontId="5" fillId="32" borderId="14" xfId="0" applyNumberFormat="1" applyFont="1" applyFill="1" applyBorder="1" applyAlignment="1">
      <alignment horizontal="center" vertical="center" wrapText="1"/>
    </xf>
    <xf numFmtId="170" fontId="75" fillId="31" borderId="3" xfId="0" applyNumberFormat="1" applyFont="1" applyFill="1" applyBorder="1" applyAlignment="1">
      <alignment horizontal="center" vertical="center" wrapText="1"/>
    </xf>
    <xf numFmtId="0" fontId="6" fillId="0" borderId="15" xfId="0" quotePrefix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 wrapText="1"/>
    </xf>
    <xf numFmtId="0" fontId="6" fillId="0" borderId="17" xfId="0" quotePrefix="1" applyFont="1" applyFill="1" applyBorder="1" applyAlignment="1">
      <alignment horizontal="center" vertical="center"/>
    </xf>
    <xf numFmtId="170" fontId="78" fillId="0" borderId="3" xfId="0" applyNumberFormat="1" applyFont="1" applyFill="1" applyBorder="1" applyAlignment="1">
      <alignment horizontal="center" vertical="center" wrapText="1"/>
    </xf>
    <xf numFmtId="170" fontId="75" fillId="0" borderId="3" xfId="0" applyNumberFormat="1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horizontal="center" vertical="center" wrapText="1"/>
    </xf>
    <xf numFmtId="0" fontId="5" fillId="31" borderId="3" xfId="0" applyFont="1" applyFill="1" applyBorder="1" applyAlignment="1">
      <alignment horizontal="left" vertical="center" wrapText="1"/>
    </xf>
    <xf numFmtId="0" fontId="5" fillId="31" borderId="3" xfId="0" applyFont="1" applyFill="1" applyBorder="1" applyAlignment="1">
      <alignment horizontal="center" vertical="center" wrapText="1"/>
    </xf>
    <xf numFmtId="0" fontId="6" fillId="31" borderId="3" xfId="0" applyFont="1" applyFill="1" applyBorder="1" applyAlignment="1">
      <alignment horizontal="center" vertical="center" wrapText="1"/>
    </xf>
    <xf numFmtId="0" fontId="6" fillId="31" borderId="3" xfId="0" applyFont="1" applyFill="1" applyBorder="1" applyAlignment="1">
      <alignment horizontal="left" vertical="center" wrapText="1"/>
    </xf>
    <xf numFmtId="0" fontId="5" fillId="32" borderId="15" xfId="0" applyFont="1" applyFill="1" applyBorder="1" applyAlignment="1">
      <alignment horizontal="left" vertical="center" wrapText="1"/>
    </xf>
    <xf numFmtId="0" fontId="5" fillId="32" borderId="15" xfId="0" quotePrefix="1" applyFont="1" applyFill="1" applyBorder="1" applyAlignment="1">
      <alignment horizontal="center" vertical="center"/>
    </xf>
    <xf numFmtId="171" fontId="5" fillId="32" borderId="15" xfId="0" applyNumberFormat="1" applyFont="1" applyFill="1" applyBorder="1" applyAlignment="1">
      <alignment horizontal="center" vertical="center" wrapText="1"/>
    </xf>
    <xf numFmtId="0" fontId="5" fillId="32" borderId="3" xfId="0" applyFont="1" applyFill="1" applyBorder="1" applyAlignment="1">
      <alignment horizontal="center" vertical="center" wrapText="1"/>
    </xf>
    <xf numFmtId="170" fontId="78" fillId="32" borderId="3" xfId="0" applyNumberFormat="1" applyFont="1" applyFill="1" applyBorder="1" applyAlignment="1">
      <alignment horizontal="center" vertical="center" wrapText="1"/>
    </xf>
    <xf numFmtId="0" fontId="76" fillId="32" borderId="24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vertical="center"/>
    </xf>
    <xf numFmtId="0" fontId="5" fillId="32" borderId="15" xfId="0" applyFont="1" applyFill="1" applyBorder="1" applyAlignment="1">
      <alignment horizontal="center" vertical="center"/>
    </xf>
    <xf numFmtId="0" fontId="6" fillId="29" borderId="0" xfId="247" applyFont="1" applyFill="1" applyBorder="1" applyAlignment="1">
      <alignment vertical="center"/>
    </xf>
    <xf numFmtId="0" fontId="6" fillId="31" borderId="3" xfId="0" applyFont="1" applyFill="1" applyBorder="1" applyAlignment="1">
      <alignment horizontal="center" vertical="center"/>
    </xf>
    <xf numFmtId="0" fontId="0" fillId="31" borderId="0" xfId="0" applyFill="1" applyBorder="1"/>
    <xf numFmtId="0" fontId="6" fillId="31" borderId="14" xfId="0" applyFont="1" applyFill="1" applyBorder="1" applyAlignment="1">
      <alignment horizontal="left" vertical="center" wrapText="1"/>
    </xf>
    <xf numFmtId="0" fontId="76" fillId="31" borderId="0" xfId="0" applyFont="1" applyFill="1" applyBorder="1" applyAlignment="1">
      <alignment horizontal="center" vertical="center" wrapText="1"/>
    </xf>
    <xf numFmtId="0" fontId="77" fillId="31" borderId="0" xfId="0" applyFont="1" applyFill="1" applyBorder="1" applyAlignment="1">
      <alignment horizontal="left" vertical="center" wrapText="1"/>
    </xf>
    <xf numFmtId="0" fontId="77" fillId="31" borderId="0" xfId="0" applyFont="1" applyFill="1" applyBorder="1" applyAlignment="1">
      <alignment horizontal="center" vertical="center" wrapText="1"/>
    </xf>
    <xf numFmtId="0" fontId="5" fillId="32" borderId="0" xfId="247" applyFont="1" applyFill="1" applyBorder="1" applyAlignment="1">
      <alignment vertical="center"/>
    </xf>
    <xf numFmtId="170" fontId="6" fillId="31" borderId="3" xfId="0" applyNumberFormat="1" applyFont="1" applyFill="1" applyBorder="1" applyAlignment="1">
      <alignment horizontal="center" vertical="center" wrapText="1"/>
    </xf>
    <xf numFmtId="170" fontId="5" fillId="32" borderId="3" xfId="0" applyNumberFormat="1" applyFont="1" applyFill="1" applyBorder="1" applyAlignment="1">
      <alignment horizontal="center" vertical="center"/>
    </xf>
    <xf numFmtId="170" fontId="5" fillId="31" borderId="3" xfId="0" applyNumberFormat="1" applyFont="1" applyFill="1" applyBorder="1" applyAlignment="1">
      <alignment horizontal="center" vertical="center"/>
    </xf>
    <xf numFmtId="170" fontId="5" fillId="0" borderId="3" xfId="0" applyNumberFormat="1" applyFont="1" applyFill="1" applyBorder="1" applyAlignment="1">
      <alignment horizontal="center" vertical="center"/>
    </xf>
    <xf numFmtId="170" fontId="6" fillId="0" borderId="3" xfId="0" applyNumberFormat="1" applyFont="1" applyFill="1" applyBorder="1" applyAlignment="1">
      <alignment horizontal="center" vertical="center"/>
    </xf>
    <xf numFmtId="0" fontId="79" fillId="0" borderId="0" xfId="0" applyFont="1" applyAlignment="1">
      <alignment horizontal="center" vertical="center" wrapText="1"/>
    </xf>
    <xf numFmtId="0" fontId="80" fillId="0" borderId="0" xfId="0" applyFont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0" fontId="81" fillId="0" borderId="0" xfId="0" applyFont="1" applyAlignment="1">
      <alignment horizontal="center" vertical="center" wrapText="1"/>
    </xf>
    <xf numFmtId="0" fontId="75" fillId="0" borderId="3" xfId="0" applyFont="1" applyBorder="1"/>
    <xf numFmtId="2" fontId="10" fillId="0" borderId="3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171" fontId="6" fillId="0" borderId="3" xfId="0" applyNumberFormat="1" applyFont="1" applyFill="1" applyBorder="1" applyAlignment="1">
      <alignment horizontal="center" vertical="center"/>
    </xf>
    <xf numFmtId="170" fontId="71" fillId="0" borderId="3" xfId="0" applyNumberFormat="1" applyFont="1" applyFill="1" applyBorder="1" applyAlignment="1">
      <alignment horizontal="center" vertical="center" wrapText="1"/>
    </xf>
    <xf numFmtId="0" fontId="71" fillId="0" borderId="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3" fontId="6" fillId="0" borderId="16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/>
    </xf>
    <xf numFmtId="0" fontId="75" fillId="0" borderId="0" xfId="0" applyFont="1"/>
    <xf numFmtId="0" fontId="78" fillId="0" borderId="3" xfId="0" applyFont="1" applyBorder="1" applyAlignment="1">
      <alignment wrapText="1"/>
    </xf>
    <xf numFmtId="0" fontId="75" fillId="0" borderId="3" xfId="0" applyFont="1" applyBorder="1" applyAlignment="1">
      <alignment wrapText="1"/>
    </xf>
    <xf numFmtId="0" fontId="75" fillId="0" borderId="3" xfId="0" applyFont="1" applyBorder="1" applyAlignment="1">
      <alignment horizontal="center"/>
    </xf>
    <xf numFmtId="170" fontId="6" fillId="0" borderId="13" xfId="0" applyNumberFormat="1" applyFont="1" applyBorder="1" applyAlignment="1">
      <alignment horizontal="center" vertical="center"/>
    </xf>
    <xf numFmtId="170" fontId="14" fillId="0" borderId="13" xfId="0" applyNumberFormat="1" applyFont="1" applyBorder="1" applyAlignment="1">
      <alignment horizontal="center" vertical="center"/>
    </xf>
    <xf numFmtId="0" fontId="76" fillId="31" borderId="0" xfId="0" applyFont="1" applyFill="1" applyAlignment="1">
      <alignment horizontal="right" vertical="center" wrapText="1"/>
    </xf>
    <xf numFmtId="0" fontId="73" fillId="31" borderId="3" xfId="0" applyFont="1" applyFill="1" applyBorder="1" applyAlignment="1">
      <alignment horizontal="center" vertical="center" wrapText="1"/>
    </xf>
    <xf numFmtId="0" fontId="73" fillId="0" borderId="3" xfId="0" applyFont="1" applyFill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center" vertical="center" wrapText="1"/>
    </xf>
    <xf numFmtId="0" fontId="78" fillId="0" borderId="0" xfId="0" applyFont="1" applyAlignment="1">
      <alignment vertical="center" wrapText="1"/>
    </xf>
    <xf numFmtId="0" fontId="72" fillId="0" borderId="0" xfId="0" applyFont="1" applyFill="1"/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49" fontId="6" fillId="0" borderId="3" xfId="239" applyNumberFormat="1" applyFont="1" applyFill="1" applyBorder="1" applyAlignment="1">
      <alignment horizontal="left" vertical="center" wrapText="1"/>
    </xf>
    <xf numFmtId="0" fontId="6" fillId="0" borderId="3" xfId="239" applyNumberFormat="1" applyFont="1" applyFill="1" applyBorder="1" applyAlignment="1">
      <alignment horizontal="center" vertical="center" wrapText="1"/>
    </xf>
    <xf numFmtId="0" fontId="6" fillId="0" borderId="3" xfId="239" applyNumberFormat="1" applyFont="1" applyFill="1" applyBorder="1" applyAlignment="1">
      <alignment horizontal="left" vertical="top" wrapText="1"/>
    </xf>
    <xf numFmtId="0" fontId="6" fillId="0" borderId="3" xfId="239" applyNumberFormat="1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239" applyFont="1" applyFill="1" applyBorder="1" applyAlignment="1">
      <alignment horizontal="center" vertical="center"/>
    </xf>
    <xf numFmtId="49" fontId="6" fillId="0" borderId="3" xfId="239" applyNumberFormat="1" applyFont="1" applyFill="1" applyBorder="1" applyAlignment="1">
      <alignment horizontal="center" vertical="center" wrapText="1"/>
    </xf>
    <xf numFmtId="0" fontId="82" fillId="0" borderId="3" xfId="0" applyFont="1" applyBorder="1" applyAlignment="1">
      <alignment horizontal="left" wrapText="1"/>
    </xf>
    <xf numFmtId="178" fontId="6" fillId="0" borderId="3" xfId="239" applyNumberFormat="1" applyFont="1" applyFill="1" applyBorder="1" applyAlignment="1">
      <alignment horizontal="center" vertical="center" wrapText="1"/>
    </xf>
    <xf numFmtId="179" fontId="6" fillId="0" borderId="3" xfId="0" applyNumberFormat="1" applyFont="1" applyFill="1" applyBorder="1" applyAlignment="1" applyProtection="1">
      <alignment horizontal="center" vertical="center"/>
      <protection locked="0"/>
    </xf>
    <xf numFmtId="179" fontId="6" fillId="0" borderId="3" xfId="0" applyNumberFormat="1" applyFont="1" applyFill="1" applyBorder="1" applyAlignment="1">
      <alignment horizontal="center" vertical="center" wrapText="1"/>
    </xf>
    <xf numFmtId="179" fontId="6" fillId="0" borderId="3" xfId="0" applyNumberFormat="1" applyFont="1" applyFill="1" applyBorder="1" applyAlignment="1">
      <alignment horizontal="center" vertical="center"/>
    </xf>
    <xf numFmtId="0" fontId="5" fillId="31" borderId="3" xfId="0" applyFont="1" applyFill="1" applyBorder="1" applyAlignment="1">
      <alignment horizontal="center" vertical="center"/>
    </xf>
    <xf numFmtId="0" fontId="6" fillId="31" borderId="3" xfId="0" applyFont="1" applyFill="1" applyBorder="1" applyAlignment="1">
      <alignment horizontal="center" vertical="center" wrapText="1"/>
    </xf>
    <xf numFmtId="0" fontId="5" fillId="31" borderId="3" xfId="0" applyFont="1" applyFill="1" applyBorder="1" applyAlignment="1">
      <alignment horizontal="left" vertical="center" wrapText="1"/>
    </xf>
    <xf numFmtId="0" fontId="6" fillId="31" borderId="14" xfId="0" applyFont="1" applyFill="1" applyBorder="1" applyAlignment="1">
      <alignment horizontal="center" vertical="center" wrapText="1"/>
    </xf>
    <xf numFmtId="0" fontId="6" fillId="31" borderId="3" xfId="0" applyFont="1" applyFill="1" applyBorder="1" applyAlignment="1">
      <alignment horizontal="center" vertical="center" wrapText="1"/>
    </xf>
    <xf numFmtId="0" fontId="5" fillId="31" borderId="3" xfId="0" applyFont="1" applyFill="1" applyBorder="1" applyAlignment="1">
      <alignment horizontal="left" vertical="center" wrapText="1"/>
    </xf>
    <xf numFmtId="0" fontId="5" fillId="31" borderId="22" xfId="0" applyFont="1" applyFill="1" applyBorder="1" applyAlignment="1">
      <alignment horizontal="left" vertical="center" wrapText="1"/>
    </xf>
    <xf numFmtId="0" fontId="0" fillId="31" borderId="14" xfId="0" applyFont="1" applyFill="1" applyBorder="1"/>
    <xf numFmtId="0" fontId="0" fillId="31" borderId="3" xfId="0" applyFont="1" applyFill="1" applyBorder="1"/>
    <xf numFmtId="170" fontId="5" fillId="31" borderId="3" xfId="0" applyNumberFormat="1" applyFont="1" applyFill="1" applyBorder="1" applyAlignment="1">
      <alignment horizontal="center" vertical="center" wrapText="1"/>
    </xf>
    <xf numFmtId="0" fontId="7" fillId="31" borderId="3" xfId="0" applyFont="1" applyFill="1" applyBorder="1" applyAlignment="1">
      <alignment horizontal="left" vertical="center" wrapText="1"/>
    </xf>
    <xf numFmtId="0" fontId="7" fillId="31" borderId="3" xfId="0" applyFont="1" applyFill="1" applyBorder="1" applyAlignment="1">
      <alignment horizontal="center" vertical="center" wrapText="1"/>
    </xf>
    <xf numFmtId="0" fontId="6" fillId="31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6" fillId="31" borderId="3" xfId="0" applyFont="1" applyFill="1" applyBorder="1" applyAlignment="1">
      <alignment horizontal="center" vertical="center" wrapText="1"/>
    </xf>
    <xf numFmtId="4" fontId="5" fillId="32" borderId="15" xfId="0" applyNumberFormat="1" applyFont="1" applyFill="1" applyBorder="1" applyAlignment="1">
      <alignment horizontal="center" vertical="center" wrapText="1"/>
    </xf>
    <xf numFmtId="0" fontId="5" fillId="32" borderId="3" xfId="0" applyFont="1" applyFill="1" applyBorder="1" applyAlignment="1">
      <alignment horizontal="left" vertical="center" wrapText="1" shrinkToFit="1"/>
    </xf>
    <xf numFmtId="2" fontId="78" fillId="32" borderId="3" xfId="0" applyNumberFormat="1" applyFont="1" applyFill="1" applyBorder="1" applyAlignment="1">
      <alignment horizontal="center" vertical="center" wrapText="1"/>
    </xf>
    <xf numFmtId="2" fontId="5" fillId="0" borderId="3" xfId="247" applyNumberFormat="1" applyFont="1" applyFill="1" applyBorder="1" applyAlignment="1">
      <alignment horizontal="center" vertical="center" wrapText="1"/>
    </xf>
    <xf numFmtId="4" fontId="73" fillId="31" borderId="3" xfId="0" applyNumberFormat="1" applyFont="1" applyFill="1" applyBorder="1" applyAlignment="1">
      <alignment horizontal="center" vertical="center" wrapText="1"/>
    </xf>
    <xf numFmtId="170" fontId="73" fillId="31" borderId="3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 wrapText="1"/>
    </xf>
    <xf numFmtId="171" fontId="6" fillId="0" borderId="3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3" fontId="6" fillId="0" borderId="3" xfId="0" applyNumberFormat="1" applyFont="1" applyFill="1" applyBorder="1" applyAlignment="1">
      <alignment horizontal="center" vertical="center" wrapText="1"/>
    </xf>
    <xf numFmtId="170" fontId="5" fillId="0" borderId="3" xfId="0" applyNumberFormat="1" applyFont="1" applyFill="1" applyBorder="1" applyAlignment="1">
      <alignment horizontal="center" vertical="center" wrapText="1"/>
    </xf>
    <xf numFmtId="171" fontId="6" fillId="0" borderId="3" xfId="0" quotePrefix="1" applyNumberFormat="1" applyFont="1" applyFill="1" applyBorder="1" applyAlignment="1">
      <alignment horizontal="center" vertical="center" wrapText="1"/>
    </xf>
    <xf numFmtId="170" fontId="6" fillId="0" borderId="3" xfId="0" applyNumberFormat="1" applyFont="1" applyFill="1" applyBorder="1" applyAlignment="1">
      <alignment horizontal="center" vertical="center" wrapText="1"/>
    </xf>
    <xf numFmtId="0" fontId="73" fillId="31" borderId="3" xfId="0" applyFont="1" applyFill="1" applyBorder="1" applyAlignment="1">
      <alignment horizontal="center" vertical="center" wrapText="1"/>
    </xf>
    <xf numFmtId="0" fontId="73" fillId="0" borderId="3" xfId="0" applyFont="1" applyFill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center" vertical="center" wrapText="1"/>
    </xf>
    <xf numFmtId="178" fontId="6" fillId="0" borderId="3" xfId="239" applyNumberFormat="1" applyFont="1" applyFill="1" applyBorder="1" applyAlignment="1">
      <alignment horizontal="center" vertical="center" wrapText="1"/>
    </xf>
    <xf numFmtId="0" fontId="0" fillId="31" borderId="14" xfId="0" applyFont="1" applyFill="1" applyBorder="1"/>
    <xf numFmtId="0" fontId="0" fillId="31" borderId="3" xfId="0" applyFont="1" applyFill="1" applyBorder="1"/>
    <xf numFmtId="2" fontId="34" fillId="0" borderId="3" xfId="0" applyNumberFormat="1" applyFont="1" applyFill="1" applyBorder="1" applyAlignment="1">
      <alignment horizontal="center" vertical="center" wrapText="1"/>
    </xf>
    <xf numFmtId="171" fontId="5" fillId="0" borderId="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31" borderId="18" xfId="0" applyFont="1" applyFill="1" applyBorder="1" applyAlignment="1">
      <alignment horizontal="center" vertical="center" wrapText="1"/>
    </xf>
    <xf numFmtId="0" fontId="5" fillId="31" borderId="19" xfId="0" applyFont="1" applyFill="1" applyBorder="1" applyAlignment="1">
      <alignment horizontal="center" vertical="center" wrapText="1"/>
    </xf>
    <xf numFmtId="0" fontId="5" fillId="31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/>
      <protection locked="0"/>
    </xf>
    <xf numFmtId="0" fontId="5" fillId="0" borderId="21" xfId="0" applyFont="1" applyFill="1" applyBorder="1" applyAlignment="1" applyProtection="1">
      <alignment horizontal="center"/>
      <protection locked="0"/>
    </xf>
    <xf numFmtId="0" fontId="5" fillId="0" borderId="13" xfId="0" applyFont="1" applyFill="1" applyBorder="1" applyAlignment="1" applyProtection="1">
      <alignment horizontal="center"/>
      <protection locked="0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71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29" borderId="3" xfId="247" applyFont="1" applyFill="1" applyBorder="1" applyAlignment="1">
      <alignment horizontal="left" vertical="center" wrapText="1"/>
    </xf>
    <xf numFmtId="0" fontId="5" fillId="29" borderId="14" xfId="247" applyFont="1" applyFill="1" applyBorder="1" applyAlignment="1">
      <alignment horizontal="left" vertical="center" wrapText="1"/>
    </xf>
    <xf numFmtId="171" fontId="6" fillId="0" borderId="0" xfId="0" quotePrefix="1" applyNumberFormat="1" applyFont="1" applyFill="1" applyBorder="1" applyAlignment="1">
      <alignment horizontal="left" vertical="center" wrapText="1"/>
    </xf>
    <xf numFmtId="0" fontId="5" fillId="0" borderId="0" xfId="247" applyFont="1" applyFill="1" applyBorder="1" applyAlignment="1">
      <alignment horizontal="center" vertical="center"/>
    </xf>
    <xf numFmtId="0" fontId="6" fillId="0" borderId="3" xfId="247" applyFont="1" applyFill="1" applyBorder="1" applyAlignment="1">
      <alignment horizontal="center" vertical="center" wrapText="1"/>
    </xf>
    <xf numFmtId="0" fontId="6" fillId="0" borderId="14" xfId="247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left" vertical="center" wrapText="1"/>
    </xf>
    <xf numFmtId="0" fontId="6" fillId="29" borderId="0" xfId="0" applyFont="1" applyFill="1" applyBorder="1" applyAlignment="1">
      <alignment vertical="center" wrapText="1"/>
    </xf>
    <xf numFmtId="0" fontId="6" fillId="29" borderId="25" xfId="0" applyFont="1" applyFill="1" applyBorder="1" applyAlignment="1">
      <alignment vertical="center" wrapText="1"/>
    </xf>
    <xf numFmtId="0" fontId="6" fillId="0" borderId="15" xfId="247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 shrinkToFit="1"/>
    </xf>
    <xf numFmtId="0" fontId="6" fillId="0" borderId="14" xfId="0" applyFont="1" applyFill="1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 shrinkToFit="1"/>
    </xf>
    <xf numFmtId="171" fontId="6" fillId="0" borderId="0" xfId="0" applyNumberFormat="1" applyFont="1" applyFill="1" applyBorder="1" applyAlignment="1">
      <alignment horizontal="center" vertical="center" wrapText="1"/>
    </xf>
    <xf numFmtId="171" fontId="6" fillId="0" borderId="0" xfId="0" quotePrefix="1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5" fillId="0" borderId="0" xfId="239" applyNumberFormat="1" applyFont="1" applyFill="1" applyBorder="1" applyAlignment="1">
      <alignment horizontal="center" vertical="center" wrapText="1"/>
    </xf>
    <xf numFmtId="0" fontId="6" fillId="0" borderId="14" xfId="239" applyNumberFormat="1" applyFont="1" applyFill="1" applyBorder="1" applyAlignment="1">
      <alignment horizontal="center" vertical="center" wrapText="1"/>
    </xf>
    <xf numFmtId="0" fontId="6" fillId="0" borderId="15" xfId="239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 shrinkToFit="1"/>
    </xf>
    <xf numFmtId="0" fontId="81" fillId="0" borderId="0" xfId="0" applyFont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78" fillId="31" borderId="0" xfId="0" applyFont="1" applyFill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75" fillId="0" borderId="16" xfId="0" applyFont="1" applyBorder="1" applyAlignment="1">
      <alignment horizontal="center"/>
    </xf>
    <xf numFmtId="0" fontId="75" fillId="0" borderId="21" xfId="0" applyFont="1" applyBorder="1" applyAlignment="1">
      <alignment horizontal="center"/>
    </xf>
    <xf numFmtId="0" fontId="75" fillId="0" borderId="13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5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4" fillId="0" borderId="15" xfId="0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1" fontId="6" fillId="0" borderId="14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31" borderId="14" xfId="0" applyFont="1" applyFill="1" applyBorder="1" applyAlignment="1">
      <alignment horizontal="center" vertical="top" wrapText="1"/>
    </xf>
    <xf numFmtId="0" fontId="0" fillId="0" borderId="17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6" fillId="31" borderId="14" xfId="0" applyFont="1" applyFill="1" applyBorder="1" applyAlignment="1">
      <alignment horizontal="center" vertical="center" wrapText="1"/>
    </xf>
    <xf numFmtId="0" fontId="6" fillId="31" borderId="3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3" fontId="6" fillId="0" borderId="16" xfId="0" applyNumberFormat="1" applyFont="1" applyFill="1" applyBorder="1" applyAlignment="1">
      <alignment horizontal="left" vertical="center" wrapText="1"/>
    </xf>
    <xf numFmtId="0" fontId="0" fillId="0" borderId="13" xfId="0" applyBorder="1" applyAlignment="1">
      <alignment vertical="center"/>
    </xf>
    <xf numFmtId="0" fontId="5" fillId="31" borderId="3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78" fillId="0" borderId="0" xfId="0" applyFont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 wrapText="1"/>
    </xf>
  </cellXfs>
  <cellStyles count="369">
    <cellStyle name="_Fakt_2" xfId="1"/>
    <cellStyle name="_rozhufrovka 2009" xfId="2"/>
    <cellStyle name="_АТиСТ 5а МТР липень 2008" xfId="3"/>
    <cellStyle name="_ПРГК сводний_" xfId="4"/>
    <cellStyle name="_УТГ" xfId="5"/>
    <cellStyle name="_Феодосия 5а МТР липень 2008" xfId="6"/>
    <cellStyle name="_ХТГ довідка." xfId="7"/>
    <cellStyle name="_Шебелинка 5а МТР липень 2008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 2" xfId="33"/>
    <cellStyle name="40% - Акцент1 3" xfId="34"/>
    <cellStyle name="40% - Акцент2 2" xfId="35"/>
    <cellStyle name="40% - Акцент2 3" xfId="36"/>
    <cellStyle name="40% - Акцент3 2" xfId="37"/>
    <cellStyle name="40% - Акцент3 3" xfId="38"/>
    <cellStyle name="40% - Акцент4 2" xfId="39"/>
    <cellStyle name="40% - Акцент4 3" xfId="40"/>
    <cellStyle name="40% - Акцент5 2" xfId="41"/>
    <cellStyle name="40% - Акцент5 3" xfId="42"/>
    <cellStyle name="40% - Акцент6 2" xfId="43"/>
    <cellStyle name="40% - Акцент6 3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Акцент1 2" xfId="51"/>
    <cellStyle name="60% - Акцент1 3" xfId="52"/>
    <cellStyle name="60% - Акцент2 2" xfId="53"/>
    <cellStyle name="60% - Акцент2 3" xfId="54"/>
    <cellStyle name="60% - Акцент3 2" xfId="55"/>
    <cellStyle name="60% - Акцент3 3" xfId="56"/>
    <cellStyle name="60% - Акцент4 2" xfId="57"/>
    <cellStyle name="60% - Акцент4 3" xfId="58"/>
    <cellStyle name="60% - Акцент5 2" xfId="59"/>
    <cellStyle name="60% - Акцент5 3" xfId="60"/>
    <cellStyle name="60% - Акцент6 2" xfId="61"/>
    <cellStyle name="60% - Акцент6 3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lumn-Header" xfId="72"/>
    <cellStyle name="Column-Header 2" xfId="73"/>
    <cellStyle name="Column-Header 3" xfId="74"/>
    <cellStyle name="Column-Header 4" xfId="75"/>
    <cellStyle name="Column-Header 5" xfId="76"/>
    <cellStyle name="Column-Header 6" xfId="77"/>
    <cellStyle name="Column-Header 7" xfId="78"/>
    <cellStyle name="Column-Header 7 2" xfId="79"/>
    <cellStyle name="Column-Header 8" xfId="80"/>
    <cellStyle name="Column-Header 8 2" xfId="81"/>
    <cellStyle name="Column-Header 9" xfId="82"/>
    <cellStyle name="Column-Header 9 2" xfId="83"/>
    <cellStyle name="Column-Header_Zvit rux-koshtiv 2010 Департамент " xfId="84"/>
    <cellStyle name="Comma_2005_03_15-Финансовый_БГ" xfId="85"/>
    <cellStyle name="Define-Column" xfId="86"/>
    <cellStyle name="Define-Column 10" xfId="87"/>
    <cellStyle name="Define-Column 2" xfId="88"/>
    <cellStyle name="Define-Column 3" xfId="89"/>
    <cellStyle name="Define-Column 4" xfId="90"/>
    <cellStyle name="Define-Column 5" xfId="91"/>
    <cellStyle name="Define-Column 6" xfId="92"/>
    <cellStyle name="Define-Column 7" xfId="93"/>
    <cellStyle name="Define-Column 7 2" xfId="94"/>
    <cellStyle name="Define-Column 7 3" xfId="95"/>
    <cellStyle name="Define-Column 8" xfId="96"/>
    <cellStyle name="Define-Column 8 2" xfId="97"/>
    <cellStyle name="Define-Column 8 3" xfId="98"/>
    <cellStyle name="Define-Column 9" xfId="99"/>
    <cellStyle name="Define-Column 9 2" xfId="100"/>
    <cellStyle name="Define-Column 9 3" xfId="101"/>
    <cellStyle name="Define-Column_Zvit rux-koshtiv 2010 Департамент " xfId="102"/>
    <cellStyle name="Explanatory Text" xfId="103"/>
    <cellStyle name="FS10" xfId="104"/>
    <cellStyle name="Good" xfId="105"/>
    <cellStyle name="Heading 1" xfId="106"/>
    <cellStyle name="Heading 2" xfId="107"/>
    <cellStyle name="Heading 3" xfId="108"/>
    <cellStyle name="Heading 4" xfId="109"/>
    <cellStyle name="Hyperlink 2" xfId="110"/>
    <cellStyle name="Input" xfId="111"/>
    <cellStyle name="Level0" xfId="112"/>
    <cellStyle name="Level0 10" xfId="113"/>
    <cellStyle name="Level0 2" xfId="114"/>
    <cellStyle name="Level0 2 2" xfId="115"/>
    <cellStyle name="Level0 3" xfId="116"/>
    <cellStyle name="Level0 3 2" xfId="117"/>
    <cellStyle name="Level0 4" xfId="118"/>
    <cellStyle name="Level0 4 2" xfId="119"/>
    <cellStyle name="Level0 5" xfId="120"/>
    <cellStyle name="Level0 6" xfId="121"/>
    <cellStyle name="Level0 7" xfId="122"/>
    <cellStyle name="Level0 7 2" xfId="123"/>
    <cellStyle name="Level0 7 3" xfId="124"/>
    <cellStyle name="Level0 8" xfId="125"/>
    <cellStyle name="Level0 8 2" xfId="126"/>
    <cellStyle name="Level0 8 3" xfId="127"/>
    <cellStyle name="Level0 9" xfId="128"/>
    <cellStyle name="Level0 9 2" xfId="129"/>
    <cellStyle name="Level0 9 3" xfId="130"/>
    <cellStyle name="Level0_Zvit rux-koshtiv 2010 Департамент " xfId="131"/>
    <cellStyle name="Level1" xfId="132"/>
    <cellStyle name="Level1 2" xfId="133"/>
    <cellStyle name="Level1-Numbers" xfId="134"/>
    <cellStyle name="Level1-Numbers 2" xfId="135"/>
    <cellStyle name="Level1-Numbers-Hide" xfId="136"/>
    <cellStyle name="Level2" xfId="137"/>
    <cellStyle name="Level2 2" xfId="138"/>
    <cellStyle name="Level2-Hide" xfId="139"/>
    <cellStyle name="Level2-Hide 2" xfId="140"/>
    <cellStyle name="Level2-Numbers" xfId="141"/>
    <cellStyle name="Level2-Numbers 2" xfId="142"/>
    <cellStyle name="Level2-Numbers-Hide" xfId="143"/>
    <cellStyle name="Level3" xfId="144"/>
    <cellStyle name="Level3 2" xfId="145"/>
    <cellStyle name="Level3 3" xfId="146"/>
    <cellStyle name="Level3_План департамент_2010_1207" xfId="147"/>
    <cellStyle name="Level3-Hide" xfId="148"/>
    <cellStyle name="Level3-Hide 2" xfId="149"/>
    <cellStyle name="Level3-Numbers" xfId="150"/>
    <cellStyle name="Level3-Numbers 2" xfId="151"/>
    <cellStyle name="Level3-Numbers 3" xfId="152"/>
    <cellStyle name="Level3-Numbers_План департамент_2010_1207" xfId="153"/>
    <cellStyle name="Level3-Numbers-Hide" xfId="154"/>
    <cellStyle name="Level4" xfId="155"/>
    <cellStyle name="Level4 2" xfId="156"/>
    <cellStyle name="Level4-Hide" xfId="157"/>
    <cellStyle name="Level4-Hide 2" xfId="158"/>
    <cellStyle name="Level4-Numbers" xfId="159"/>
    <cellStyle name="Level4-Numbers 2" xfId="160"/>
    <cellStyle name="Level4-Numbers-Hide" xfId="161"/>
    <cellStyle name="Level5" xfId="162"/>
    <cellStyle name="Level5 2" xfId="163"/>
    <cellStyle name="Level5-Hide" xfId="164"/>
    <cellStyle name="Level5-Hide 2" xfId="165"/>
    <cellStyle name="Level5-Numbers" xfId="166"/>
    <cellStyle name="Level5-Numbers 2" xfId="167"/>
    <cellStyle name="Level5-Numbers-Hide" xfId="168"/>
    <cellStyle name="Level6" xfId="169"/>
    <cellStyle name="Level6 2" xfId="170"/>
    <cellStyle name="Level6-Hide" xfId="171"/>
    <cellStyle name="Level6-Hide 2" xfId="172"/>
    <cellStyle name="Level6-Numbers" xfId="173"/>
    <cellStyle name="Level6-Numbers 2" xfId="174"/>
    <cellStyle name="Level7" xfId="175"/>
    <cellStyle name="Level7-Hide" xfId="176"/>
    <cellStyle name="Level7-Numbers" xfId="177"/>
    <cellStyle name="Linked Cell" xfId="178"/>
    <cellStyle name="Neutral" xfId="179"/>
    <cellStyle name="Normal 2" xfId="180"/>
    <cellStyle name="Normal_2005_03_15-Финансовый_БГ" xfId="181"/>
    <cellStyle name="Normal_GSE DCF_Model_31_07_09 final" xfId="182"/>
    <cellStyle name="Note" xfId="183"/>
    <cellStyle name="Number-Cells" xfId="184"/>
    <cellStyle name="Number-Cells-Column2" xfId="185"/>
    <cellStyle name="Number-Cells-Column5" xfId="186"/>
    <cellStyle name="Output" xfId="187"/>
    <cellStyle name="Row-Header" xfId="188"/>
    <cellStyle name="Row-Header 2" xfId="189"/>
    <cellStyle name="Title" xfId="190"/>
    <cellStyle name="Total" xfId="191"/>
    <cellStyle name="Warning Text" xfId="192"/>
    <cellStyle name="Акцент1 2" xfId="193"/>
    <cellStyle name="Акцент1 3" xfId="194"/>
    <cellStyle name="Акцент2 2" xfId="195"/>
    <cellStyle name="Акцент2 3" xfId="196"/>
    <cellStyle name="Акцент3 2" xfId="197"/>
    <cellStyle name="Акцент3 3" xfId="198"/>
    <cellStyle name="Акцент4 2" xfId="199"/>
    <cellStyle name="Акцент4 3" xfId="200"/>
    <cellStyle name="Акцент5 2" xfId="201"/>
    <cellStyle name="Акцент5 3" xfId="202"/>
    <cellStyle name="Акцент6 2" xfId="203"/>
    <cellStyle name="Акцент6 3" xfId="204"/>
    <cellStyle name="Ввод  2" xfId="205"/>
    <cellStyle name="Ввод  3" xfId="206"/>
    <cellStyle name="Вывод 2" xfId="207"/>
    <cellStyle name="Вывод 3" xfId="208"/>
    <cellStyle name="Вычисление 2" xfId="209"/>
    <cellStyle name="Вычисление 3" xfId="210"/>
    <cellStyle name="Денежный 2" xfId="211"/>
    <cellStyle name="Денежный 3" xfId="212"/>
    <cellStyle name="Заголовок 1 2" xfId="213"/>
    <cellStyle name="Заголовок 1 3" xfId="214"/>
    <cellStyle name="Заголовок 2 2" xfId="215"/>
    <cellStyle name="Заголовок 2 3" xfId="216"/>
    <cellStyle name="Заголовок 3 2" xfId="217"/>
    <cellStyle name="Заголовок 3 3" xfId="218"/>
    <cellStyle name="Заголовок 4 2" xfId="219"/>
    <cellStyle name="Заголовок 4 3" xfId="220"/>
    <cellStyle name="Итог 2" xfId="221"/>
    <cellStyle name="Итог 3" xfId="222"/>
    <cellStyle name="Контрольная ячейка 2" xfId="223"/>
    <cellStyle name="Контрольная ячейка 3" xfId="224"/>
    <cellStyle name="Название 2" xfId="225"/>
    <cellStyle name="Название 3" xfId="226"/>
    <cellStyle name="Нейтральный 2" xfId="227"/>
    <cellStyle name="Нейтральный 3" xfId="228"/>
    <cellStyle name="Обычный" xfId="0" builtinId="0"/>
    <cellStyle name="Обычный 10" xfId="229"/>
    <cellStyle name="Обычный 11" xfId="230"/>
    <cellStyle name="Обычный 12" xfId="231"/>
    <cellStyle name="Обычный 13" xfId="232"/>
    <cellStyle name="Обычный 14" xfId="233"/>
    <cellStyle name="Обычный 15" xfId="234"/>
    <cellStyle name="Обычный 16" xfId="235"/>
    <cellStyle name="Обычный 17" xfId="236"/>
    <cellStyle name="Обычный 18" xfId="237"/>
    <cellStyle name="Обычный 19" xfId="238"/>
    <cellStyle name="Обычный 2" xfId="239"/>
    <cellStyle name="Обычный 2 10" xfId="240"/>
    <cellStyle name="Обычный 2 11" xfId="241"/>
    <cellStyle name="Обычный 2 12" xfId="242"/>
    <cellStyle name="Обычный 2 13" xfId="243"/>
    <cellStyle name="Обычный 2 14" xfId="244"/>
    <cellStyle name="Обычный 2 15" xfId="245"/>
    <cellStyle name="Обычный 2 16" xfId="246"/>
    <cellStyle name="Обычный 2 2" xfId="247"/>
    <cellStyle name="Обычный 2 2 2" xfId="248"/>
    <cellStyle name="Обычный 2 2 3" xfId="249"/>
    <cellStyle name="Обычный 2 2 3 2" xfId="355"/>
    <cellStyle name="Обычный 2 2_Расшифровка прочих" xfId="250"/>
    <cellStyle name="Обычный 2 3" xfId="251"/>
    <cellStyle name="Обычный 2 4" xfId="252"/>
    <cellStyle name="Обычный 2 5" xfId="253"/>
    <cellStyle name="Обычный 2 6" xfId="254"/>
    <cellStyle name="Обычный 2 7" xfId="255"/>
    <cellStyle name="Обычный 2 8" xfId="256"/>
    <cellStyle name="Обычный 2 9" xfId="257"/>
    <cellStyle name="Обычный 2_2604-2010" xfId="258"/>
    <cellStyle name="Обычный 3" xfId="259"/>
    <cellStyle name="Обычный 3 10" xfId="260"/>
    <cellStyle name="Обычный 3 10 2" xfId="356"/>
    <cellStyle name="Обычный 3 11" xfId="261"/>
    <cellStyle name="Обычный 3 11 2" xfId="357"/>
    <cellStyle name="Обычный 3 12" xfId="262"/>
    <cellStyle name="Обычный 3 12 2" xfId="358"/>
    <cellStyle name="Обычный 3 13" xfId="263"/>
    <cellStyle name="Обычный 3 13 2" xfId="359"/>
    <cellStyle name="Обычный 3 14" xfId="264"/>
    <cellStyle name="Обычный 3 2" xfId="265"/>
    <cellStyle name="Обычный 3 2 2" xfId="360"/>
    <cellStyle name="Обычный 3 3" xfId="266"/>
    <cellStyle name="Обычный 3 3 2" xfId="361"/>
    <cellStyle name="Обычный 3 4" xfId="267"/>
    <cellStyle name="Обычный 3 4 2" xfId="362"/>
    <cellStyle name="Обычный 3 5" xfId="268"/>
    <cellStyle name="Обычный 3 5 2" xfId="363"/>
    <cellStyle name="Обычный 3 6" xfId="269"/>
    <cellStyle name="Обычный 3 6 2" xfId="364"/>
    <cellStyle name="Обычный 3 7" xfId="270"/>
    <cellStyle name="Обычный 3 7 2" xfId="365"/>
    <cellStyle name="Обычный 3 8" xfId="271"/>
    <cellStyle name="Обычный 3 8 2" xfId="366"/>
    <cellStyle name="Обычный 3 9" xfId="272"/>
    <cellStyle name="Обычный 3 9 2" xfId="367"/>
    <cellStyle name="Обычный 3_Дефицит_7 млрд_0608_бс" xfId="273"/>
    <cellStyle name="Обычный 4" xfId="274"/>
    <cellStyle name="Обычный 4 2" xfId="368"/>
    <cellStyle name="Обычный 5" xfId="275"/>
    <cellStyle name="Обычный 5 2" xfId="276"/>
    <cellStyle name="Обычный 6" xfId="277"/>
    <cellStyle name="Обычный 6 2" xfId="278"/>
    <cellStyle name="Обычный 6 3" xfId="279"/>
    <cellStyle name="Обычный 6 4" xfId="280"/>
    <cellStyle name="Обычный 6_Дефицит_7 млрд_0608_бс" xfId="281"/>
    <cellStyle name="Обычный 7" xfId="282"/>
    <cellStyle name="Обычный 7 2" xfId="283"/>
    <cellStyle name="Обычный 8" xfId="284"/>
    <cellStyle name="Обычный 9" xfId="285"/>
    <cellStyle name="Обычный 9 2" xfId="286"/>
    <cellStyle name="Плохой 2" xfId="287"/>
    <cellStyle name="Плохой 3" xfId="288"/>
    <cellStyle name="Пояснение 2" xfId="289"/>
    <cellStyle name="Пояснение 3" xfId="290"/>
    <cellStyle name="Примечание 2" xfId="291"/>
    <cellStyle name="Примечание 3" xfId="292"/>
    <cellStyle name="Процентный 2" xfId="293"/>
    <cellStyle name="Процентный 2 10" xfId="294"/>
    <cellStyle name="Процентный 2 11" xfId="295"/>
    <cellStyle name="Процентный 2 12" xfId="296"/>
    <cellStyle name="Процентный 2 13" xfId="297"/>
    <cellStyle name="Процентный 2 14" xfId="298"/>
    <cellStyle name="Процентный 2 15" xfId="299"/>
    <cellStyle name="Процентный 2 16" xfId="300"/>
    <cellStyle name="Процентный 2 2" xfId="301"/>
    <cellStyle name="Процентный 2 3" xfId="302"/>
    <cellStyle name="Процентный 2 4" xfId="303"/>
    <cellStyle name="Процентный 2 5" xfId="304"/>
    <cellStyle name="Процентный 2 6" xfId="305"/>
    <cellStyle name="Процентный 2 7" xfId="306"/>
    <cellStyle name="Процентный 2 8" xfId="307"/>
    <cellStyle name="Процентный 2 9" xfId="308"/>
    <cellStyle name="Процентный 3" xfId="309"/>
    <cellStyle name="Процентный 4" xfId="310"/>
    <cellStyle name="Процентный 4 2" xfId="311"/>
    <cellStyle name="Связанная ячейка 2" xfId="312"/>
    <cellStyle name="Связанная ячейка 3" xfId="313"/>
    <cellStyle name="Стиль 1" xfId="314"/>
    <cellStyle name="Стиль 1 2" xfId="315"/>
    <cellStyle name="Стиль 1 3" xfId="316"/>
    <cellStyle name="Стиль 1 4" xfId="317"/>
    <cellStyle name="Стиль 1 5" xfId="318"/>
    <cellStyle name="Стиль 1 6" xfId="319"/>
    <cellStyle name="Стиль 1 7" xfId="320"/>
    <cellStyle name="Текст предупреждения 2" xfId="321"/>
    <cellStyle name="Текст предупреждения 3" xfId="322"/>
    <cellStyle name="Тысячи [0]_1.62" xfId="323"/>
    <cellStyle name="Тысячи_1.62" xfId="324"/>
    <cellStyle name="Финансовый 2" xfId="325"/>
    <cellStyle name="Финансовый 2 10" xfId="326"/>
    <cellStyle name="Финансовый 2 11" xfId="327"/>
    <cellStyle name="Финансовый 2 12" xfId="328"/>
    <cellStyle name="Финансовый 2 13" xfId="329"/>
    <cellStyle name="Финансовый 2 14" xfId="330"/>
    <cellStyle name="Финансовый 2 15" xfId="331"/>
    <cellStyle name="Финансовый 2 16" xfId="332"/>
    <cellStyle name="Финансовый 2 17" xfId="333"/>
    <cellStyle name="Финансовый 2 2" xfId="334"/>
    <cellStyle name="Финансовый 2 3" xfId="335"/>
    <cellStyle name="Финансовый 2 4" xfId="336"/>
    <cellStyle name="Финансовый 2 5" xfId="337"/>
    <cellStyle name="Финансовый 2 6" xfId="338"/>
    <cellStyle name="Финансовый 2 7" xfId="339"/>
    <cellStyle name="Финансовый 2 8" xfId="340"/>
    <cellStyle name="Финансовый 2 9" xfId="341"/>
    <cellStyle name="Финансовый 3" xfId="342"/>
    <cellStyle name="Финансовый 3 2" xfId="343"/>
    <cellStyle name="Финансовый 4" xfId="344"/>
    <cellStyle name="Финансовый 4 2" xfId="345"/>
    <cellStyle name="Финансовый 4 3" xfId="346"/>
    <cellStyle name="Финансовый 5" xfId="347"/>
    <cellStyle name="Финансовый 6" xfId="348"/>
    <cellStyle name="Финансовый 7" xfId="349"/>
    <cellStyle name="Хороший 2" xfId="350"/>
    <cellStyle name="Хороший 3" xfId="351"/>
    <cellStyle name="числовой" xfId="352"/>
    <cellStyle name="Ю" xfId="353"/>
    <cellStyle name="Ю-FreeSet_10" xfId="35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externalLink" Target="externalLinks/externalLink18.xml"/><Relationship Id="rId39" Type="http://schemas.openxmlformats.org/officeDocument/2006/relationships/externalLink" Target="externalLinks/externalLink31.xml"/><Relationship Id="rId21" Type="http://schemas.openxmlformats.org/officeDocument/2006/relationships/externalLink" Target="externalLinks/externalLink13.xml"/><Relationship Id="rId34" Type="http://schemas.openxmlformats.org/officeDocument/2006/relationships/externalLink" Target="externalLinks/externalLink26.xml"/><Relationship Id="rId42" Type="http://schemas.openxmlformats.org/officeDocument/2006/relationships/externalLink" Target="externalLinks/externalLink34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9" Type="http://schemas.openxmlformats.org/officeDocument/2006/relationships/externalLink" Target="externalLinks/externalLink2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32" Type="http://schemas.openxmlformats.org/officeDocument/2006/relationships/externalLink" Target="externalLinks/externalLink24.xml"/><Relationship Id="rId37" Type="http://schemas.openxmlformats.org/officeDocument/2006/relationships/externalLink" Target="externalLinks/externalLink29.xml"/><Relationship Id="rId40" Type="http://schemas.openxmlformats.org/officeDocument/2006/relationships/externalLink" Target="externalLinks/externalLink32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36" Type="http://schemas.openxmlformats.org/officeDocument/2006/relationships/externalLink" Target="externalLinks/externalLink28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31" Type="http://schemas.openxmlformats.org/officeDocument/2006/relationships/externalLink" Target="externalLinks/externalLink23.xml"/><Relationship Id="rId44" Type="http://schemas.openxmlformats.org/officeDocument/2006/relationships/externalLink" Target="externalLinks/externalLink3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externalLink" Target="externalLinks/externalLink22.xml"/><Relationship Id="rId35" Type="http://schemas.openxmlformats.org/officeDocument/2006/relationships/externalLink" Target="externalLinks/externalLink27.xml"/><Relationship Id="rId43" Type="http://schemas.openxmlformats.org/officeDocument/2006/relationships/externalLink" Target="externalLinks/externalLink35.xml"/><Relationship Id="rId48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33" Type="http://schemas.openxmlformats.org/officeDocument/2006/relationships/externalLink" Target="externalLinks/externalLink25.xml"/><Relationship Id="rId38" Type="http://schemas.openxmlformats.org/officeDocument/2006/relationships/externalLink" Target="externalLinks/externalLink30.xml"/><Relationship Id="rId46" Type="http://schemas.openxmlformats.org/officeDocument/2006/relationships/styles" Target="styles.xml"/><Relationship Id="rId20" Type="http://schemas.openxmlformats.org/officeDocument/2006/relationships/externalLink" Target="externalLinks/externalLink12.xml"/><Relationship Id="rId41" Type="http://schemas.openxmlformats.org/officeDocument/2006/relationships/externalLink" Target="externalLinks/externalLink3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FinPlan-Economy/Planning%20System%20Project/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  <sheetName val="адмін (2)"/>
      <sheetName val="Лист 1"/>
      <sheetName val="Real_GDP_&amp;_Real_IP_(u)"/>
      <sheetName val="Real_GDP_&amp;_Real_IP_(e)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  <sheetName val="МТР Газ України"/>
      <sheetName val="зведена_таб"/>
      <sheetName val="попер_роз_(4)"/>
      <sheetName val="звед_оптим_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Sum_pok.xls"/>
      <sheetName val="#REF!"/>
      <sheetName val="січ-лют."/>
      <sheetName val="430 сыч-лютий"/>
      <sheetName val="бер"/>
      <sheetName val="430 бер"/>
      <sheetName val="січ-бер"/>
      <sheetName val="430 сыч-бер"/>
      <sheetName val="Inform"/>
      <sheetName val="L4"/>
      <sheetName val="L10"/>
      <sheetName val="KOEF"/>
      <sheetName val="7  Інші витрати"/>
      <sheetName val="ОСВ МСФЗ"/>
      <sheetName val="База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  <sheetName val="Лист1"/>
      <sheetName val="МТР все 2"/>
      <sheetName val="Правила ДДС"/>
      <sheetName val="_ф3"/>
      <sheetName val="_Ф4"/>
      <sheetName val="_Ф5"/>
      <sheetName val="Ф7_цены"/>
      <sheetName val="Ф8_цены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  <sheetName val="Inform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попер_роз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GDP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7  Інші витрати"/>
      <sheetName val="Ф2"/>
      <sheetName val="Ini"/>
      <sheetName val="Setup"/>
      <sheetName val="200"/>
      <sheetName val="199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7  Інші витрати"/>
    </sheetNames>
    <sheetDataSet>
      <sheetData sheetId="0" refreshError="1"/>
      <sheetData sheetId="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  <sheetName val="Info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Ener "/>
      <sheetName val="Лист1"/>
      <sheetName val="ТРП"/>
      <sheetName val="МТР все 2"/>
      <sheetName val="МТР_Газ_України"/>
      <sheetName val="МТР Апарат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Inform"/>
      <sheetName val="7  Інші витрати"/>
      <sheetName val="812"/>
      <sheetName val="Ф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  <sheetName val="МТР Газ України"/>
      <sheetName val="БАЗА__"/>
      <sheetName val="БАЗА___(2)"/>
      <sheetName val="БАЗА___(3)"/>
      <sheetName val="БАЗА___(5)"/>
      <sheetName val="БАЗА___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БАЗА  "/>
      <sheetName val="Inform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  <sheetData sheetId="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Правила ДДС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Технич лист"/>
      <sheetName val="банк"/>
      <sheetName val="дез"/>
      <sheetName val="связь"/>
      <sheetName val="компод"/>
      <sheetName val="пож"/>
      <sheetName val="проезд"/>
      <sheetName val="страх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  <sheetName val="База"/>
      <sheetName val="банк"/>
      <sheetName val="дез"/>
      <sheetName val="связь"/>
      <sheetName val="компод"/>
      <sheetName val="пож"/>
      <sheetName val="проезд"/>
      <sheetName val="страх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  <sheetName val="Inform"/>
      <sheetName val="БАЗА__"/>
      <sheetName val="БАЗА___(2)"/>
      <sheetName val="БАЗА___(3)"/>
      <sheetName val="БАЗА___(4)"/>
      <sheetName val="БАЗА___(5)"/>
      <sheetName val="БАЗА___(6)"/>
      <sheetName val="БАЗА___(7)"/>
      <sheetName val="БАЗА___(8)"/>
      <sheetName val="БАЗА___(9)"/>
      <sheetName val="БАЗА___(10)"/>
      <sheetName val="БАЗА___(12)"/>
      <sheetName val="БАЗА___(11)"/>
      <sheetName val="БАЗА___(13)"/>
      <sheetName val="БАЗА___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2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_Структура по елементах"/>
      <sheetName val="Д3"/>
      <sheetName val="рік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  <sheetName val="1_Структура по елементах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99"/>
  </sheetPr>
  <dimension ref="A1:J238"/>
  <sheetViews>
    <sheetView view="pageBreakPreview" topLeftCell="A34" zoomScale="75" zoomScaleNormal="60" zoomScaleSheetLayoutView="75" workbookViewId="0">
      <selection activeCell="H34" sqref="H34"/>
    </sheetView>
  </sheetViews>
  <sheetFormatPr defaultRowHeight="18.75"/>
  <cols>
    <col min="1" max="1" width="69.28515625" style="3" customWidth="1"/>
    <col min="2" max="2" width="9.7109375" style="21" customWidth="1"/>
    <col min="3" max="5" width="18" style="21" customWidth="1"/>
    <col min="6" max="9" width="16.7109375" style="3" customWidth="1"/>
    <col min="10" max="10" width="16.85546875" style="3" customWidth="1"/>
    <col min="11" max="11" width="10" style="3" customWidth="1"/>
    <col min="12" max="12" width="9.5703125" style="3" customWidth="1"/>
    <col min="13" max="14" width="9.140625" style="3"/>
    <col min="15" max="15" width="10.5703125" style="3" customWidth="1"/>
    <col min="16" max="16384" width="9.140625" style="3"/>
  </cols>
  <sheetData>
    <row r="1" spans="1:10" ht="20.100000000000001" customHeight="1">
      <c r="B1" s="3"/>
      <c r="C1" s="3"/>
      <c r="D1" s="3"/>
      <c r="E1" s="3"/>
    </row>
    <row r="2" spans="1:10" ht="20.100000000000001" customHeight="1">
      <c r="B2" s="3"/>
      <c r="C2" s="3"/>
      <c r="D2" s="3"/>
      <c r="E2" s="3"/>
    </row>
    <row r="3" spans="1:10" ht="20.100000000000001" customHeight="1">
      <c r="B3" s="3"/>
      <c r="C3" s="3"/>
      <c r="D3" s="3"/>
      <c r="E3" s="3"/>
    </row>
    <row r="4" spans="1:10" ht="20.100000000000001" customHeight="1">
      <c r="B4" s="3"/>
      <c r="C4" s="3"/>
      <c r="D4" s="3"/>
      <c r="E4" s="3"/>
    </row>
    <row r="5" spans="1:10" ht="19.5" customHeight="1">
      <c r="A5" s="45"/>
      <c r="B5" s="3"/>
    </row>
    <row r="6" spans="1:10">
      <c r="A6" s="218" t="s">
        <v>114</v>
      </c>
      <c r="B6" s="218"/>
      <c r="C6" s="218"/>
      <c r="D6" s="218"/>
      <c r="E6" s="218"/>
      <c r="F6" s="218"/>
      <c r="G6" s="218"/>
      <c r="H6" s="218"/>
      <c r="I6" s="218"/>
      <c r="J6" s="218"/>
    </row>
    <row r="7" spans="1:10">
      <c r="A7" s="218" t="s">
        <v>348</v>
      </c>
      <c r="B7" s="218"/>
      <c r="C7" s="218"/>
      <c r="D7" s="218"/>
      <c r="E7" s="218"/>
      <c r="F7" s="218"/>
      <c r="G7" s="218"/>
      <c r="H7" s="218"/>
      <c r="I7" s="218"/>
      <c r="J7" s="218"/>
    </row>
    <row r="8" spans="1:10">
      <c r="A8" s="218" t="s">
        <v>349</v>
      </c>
      <c r="B8" s="218"/>
      <c r="C8" s="218"/>
      <c r="D8" s="218"/>
      <c r="E8" s="218"/>
      <c r="F8" s="218"/>
      <c r="G8" s="218"/>
      <c r="H8" s="218"/>
      <c r="I8" s="218"/>
      <c r="J8" s="218"/>
    </row>
    <row r="9" spans="1:10" ht="14.25" customHeight="1">
      <c r="A9" s="13"/>
      <c r="B9" s="13"/>
      <c r="C9" s="13"/>
      <c r="D9" s="13"/>
      <c r="E9" s="13"/>
      <c r="F9" s="13"/>
      <c r="G9" s="13"/>
      <c r="H9" s="13"/>
      <c r="I9" s="13"/>
      <c r="J9" s="13"/>
    </row>
    <row r="10" spans="1:10" ht="21.75" customHeight="1">
      <c r="A10" s="218" t="s">
        <v>84</v>
      </c>
      <c r="B10" s="218"/>
      <c r="C10" s="218"/>
      <c r="D10" s="218"/>
      <c r="E10" s="218"/>
      <c r="F10" s="218"/>
      <c r="G10" s="218"/>
      <c r="H10" s="218"/>
      <c r="I10" s="218"/>
      <c r="J10" s="218"/>
    </row>
    <row r="11" spans="1:10" ht="12" customHeight="1">
      <c r="B11" s="22"/>
      <c r="C11" s="4"/>
      <c r="D11" s="4"/>
      <c r="E11" s="4"/>
      <c r="F11" s="22"/>
      <c r="G11" s="22"/>
      <c r="H11" s="22"/>
      <c r="I11" s="22"/>
      <c r="J11" s="22"/>
    </row>
    <row r="12" spans="1:10" ht="31.5" customHeight="1">
      <c r="A12" s="219" t="s">
        <v>100</v>
      </c>
      <c r="B12" s="220" t="s">
        <v>7</v>
      </c>
      <c r="C12" s="221" t="s">
        <v>16</v>
      </c>
      <c r="D12" s="221" t="s">
        <v>123</v>
      </c>
      <c r="E12" s="221" t="s">
        <v>120</v>
      </c>
      <c r="F12" s="220" t="s">
        <v>69</v>
      </c>
      <c r="G12" s="220" t="s">
        <v>121</v>
      </c>
      <c r="H12" s="220"/>
      <c r="I12" s="220"/>
      <c r="J12" s="220"/>
    </row>
    <row r="13" spans="1:10" ht="54.75" customHeight="1">
      <c r="A13" s="219"/>
      <c r="B13" s="220"/>
      <c r="C13" s="222"/>
      <c r="D13" s="223"/>
      <c r="E13" s="223"/>
      <c r="F13" s="220"/>
      <c r="G13" s="15" t="s">
        <v>80</v>
      </c>
      <c r="H13" s="15" t="s">
        <v>81</v>
      </c>
      <c r="I13" s="15" t="s">
        <v>82</v>
      </c>
      <c r="J13" s="15" t="s">
        <v>42</v>
      </c>
    </row>
    <row r="14" spans="1:10" ht="20.100000000000001" customHeight="1">
      <c r="A14" s="6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  <c r="H14" s="7">
        <v>8</v>
      </c>
      <c r="I14" s="7">
        <v>9</v>
      </c>
      <c r="J14" s="7">
        <v>10</v>
      </c>
    </row>
    <row r="15" spans="1:10" ht="24.95" customHeight="1">
      <c r="A15" s="231" t="s">
        <v>56</v>
      </c>
      <c r="B15" s="231"/>
      <c r="C15" s="231"/>
      <c r="D15" s="231"/>
      <c r="E15" s="231"/>
      <c r="F15" s="231"/>
      <c r="G15" s="231"/>
      <c r="H15" s="231"/>
      <c r="I15" s="231"/>
      <c r="J15" s="231"/>
    </row>
    <row r="16" spans="1:10" ht="26.25" customHeight="1">
      <c r="A16" s="50" t="s">
        <v>85</v>
      </c>
      <c r="B16" s="6">
        <v>1000</v>
      </c>
      <c r="C16" s="12">
        <f>'I.Розшифрування до запланованог'!C9</f>
        <v>0</v>
      </c>
      <c r="D16" s="12">
        <f>'I.Розшифрування до запланованог'!D9</f>
        <v>0</v>
      </c>
      <c r="E16" s="12">
        <f>'I.Розшифрування до запланованог'!E9</f>
        <v>0</v>
      </c>
      <c r="F16" s="12">
        <f>'I.Розшифрування до запланованог'!F9</f>
        <v>580</v>
      </c>
      <c r="G16" s="12">
        <f>'I.Розшифрування до запланованог'!G9</f>
        <v>130</v>
      </c>
      <c r="H16" s="12">
        <f>'I.Розшифрування до запланованог'!H9</f>
        <v>140</v>
      </c>
      <c r="I16" s="12">
        <f>'I.Розшифрування до запланованог'!I9</f>
        <v>150</v>
      </c>
      <c r="J16" s="12">
        <f>'I.Розшифрування до запланованог'!J9</f>
        <v>160</v>
      </c>
    </row>
    <row r="17" spans="1:10" ht="28.5" customHeight="1">
      <c r="A17" s="50" t="s">
        <v>77</v>
      </c>
      <c r="B17" s="6">
        <v>1010</v>
      </c>
      <c r="C17" s="12">
        <f>'I.Розшифрування до запланованог'!C10</f>
        <v>0</v>
      </c>
      <c r="D17" s="12">
        <f>'I.Розшифрування до запланованог'!D10</f>
        <v>45.8</v>
      </c>
      <c r="E17" s="12">
        <f>'I.Розшифрування до запланованог'!E10</f>
        <v>45.8</v>
      </c>
      <c r="F17" s="12">
        <f>'I.Розшифрування до запланованог'!F10</f>
        <v>2230.6099999999997</v>
      </c>
      <c r="G17" s="12">
        <f>'I.Розшифрування до запланованог'!G10</f>
        <v>552.29</v>
      </c>
      <c r="H17" s="12">
        <f>'I.Розшифрування до запланованог'!H10</f>
        <v>552.29</v>
      </c>
      <c r="I17" s="12">
        <f>'I.Розшифрування до запланованог'!I10</f>
        <v>561.4</v>
      </c>
      <c r="J17" s="12">
        <f>'I.Розшифрування до запланованог'!J10</f>
        <v>564.63</v>
      </c>
    </row>
    <row r="18" spans="1:10" ht="37.5" customHeight="1">
      <c r="A18" s="51" t="s">
        <v>104</v>
      </c>
      <c r="B18" s="62">
        <v>1020</v>
      </c>
      <c r="C18" s="71">
        <f>'I.Розшифрування до запланованог'!C19</f>
        <v>0</v>
      </c>
      <c r="D18" s="71">
        <f>'I.Розшифрування до запланованог'!D19</f>
        <v>-45.8</v>
      </c>
      <c r="E18" s="71">
        <f>'I.Розшифрування до запланованог'!E19</f>
        <v>-45.8</v>
      </c>
      <c r="F18" s="71">
        <f>'I.Розшифрування до запланованог'!F19</f>
        <v>-1650.6099999999997</v>
      </c>
      <c r="G18" s="71">
        <f>'I.Розшифрування до запланованог'!G19</f>
        <v>-422.28999999999996</v>
      </c>
      <c r="H18" s="71">
        <f>'I.Розшифрування до запланованог'!H19</f>
        <v>-412.28999999999996</v>
      </c>
      <c r="I18" s="71">
        <f>'I.Розшифрування до запланованог'!I19</f>
        <v>-411.4</v>
      </c>
      <c r="J18" s="71">
        <f>'I.Розшифрування до запланованог'!J19</f>
        <v>-404.63</v>
      </c>
    </row>
    <row r="19" spans="1:10" ht="37.5" customHeight="1">
      <c r="A19" s="65" t="s">
        <v>134</v>
      </c>
      <c r="B19" s="66">
        <v>1170</v>
      </c>
      <c r="C19" s="72">
        <f>'I.Розшифрування до запланованог'!C68</f>
        <v>0</v>
      </c>
      <c r="D19" s="72">
        <f>'I.Розшифрування до запланованог'!D68</f>
        <v>0</v>
      </c>
      <c r="E19" s="72">
        <f>'I.Розшифрування до запланованог'!E68</f>
        <v>0</v>
      </c>
      <c r="F19" s="72">
        <f>'I.Розшифрування до запланованог'!F68</f>
        <v>0</v>
      </c>
      <c r="G19" s="72">
        <f>'I.Розшифрування до запланованог'!G68</f>
        <v>0</v>
      </c>
      <c r="H19" s="72">
        <f>'I.Розшифрування до запланованог'!H68</f>
        <v>1.1368683772161603E-13</v>
      </c>
      <c r="I19" s="72">
        <f>'I.Розшифрування до запланованог'!I68</f>
        <v>1.1368683772161603E-13</v>
      </c>
      <c r="J19" s="72">
        <f>'I.Розшифрування до запланованог'!J68</f>
        <v>1.1368683772161603E-13</v>
      </c>
    </row>
    <row r="20" spans="1:10" ht="35.25" customHeight="1">
      <c r="A20" s="65" t="s">
        <v>118</v>
      </c>
      <c r="B20" s="66">
        <v>1200</v>
      </c>
      <c r="C20" s="72">
        <f>'I.Розшифрування до запланованог'!C71</f>
        <v>0</v>
      </c>
      <c r="D20" s="72">
        <f>'I.Розшифрування до запланованог'!D71</f>
        <v>0</v>
      </c>
      <c r="E20" s="72">
        <f>'I.Розшифрування до запланованог'!E71</f>
        <v>0</v>
      </c>
      <c r="F20" s="72">
        <f>'I.Розшифрування до запланованог'!F71</f>
        <v>0</v>
      </c>
      <c r="G20" s="72">
        <f>'I.Розшифрування до запланованог'!G71</f>
        <v>0</v>
      </c>
      <c r="H20" s="72">
        <f>'I.Розшифрування до запланованог'!H71</f>
        <v>1.1368683772161603E-13</v>
      </c>
      <c r="I20" s="72">
        <f>'I.Розшифрування до запланованог'!I71</f>
        <v>1.1368683772161603E-13</v>
      </c>
      <c r="J20" s="72">
        <f>'I.Розшифрування до запланованог'!J71</f>
        <v>1.1368683772161603E-13</v>
      </c>
    </row>
    <row r="21" spans="1:10" ht="34.5" customHeight="1">
      <c r="A21" s="232" t="s">
        <v>124</v>
      </c>
      <c r="B21" s="232"/>
      <c r="C21" s="232"/>
      <c r="D21" s="232"/>
      <c r="E21" s="232"/>
      <c r="F21" s="232"/>
      <c r="G21" s="232"/>
      <c r="H21" s="232"/>
      <c r="I21" s="232"/>
      <c r="J21" s="232"/>
    </row>
    <row r="22" spans="1:10" ht="20.100000000000001" customHeight="1">
      <c r="A22" s="30" t="s">
        <v>73</v>
      </c>
      <c r="B22" s="6">
        <v>2111</v>
      </c>
      <c r="C22" s="12">
        <f>'II. Розрахунки з бюджетом'!C22</f>
        <v>0</v>
      </c>
      <c r="D22" s="12">
        <f>'II. Розрахунки з бюджетом'!D22</f>
        <v>0</v>
      </c>
      <c r="E22" s="12">
        <f>'II. Розрахунки з бюджетом'!E22</f>
        <v>0</v>
      </c>
      <c r="F22" s="12">
        <f>'II. Розрахунки з бюджетом'!F22</f>
        <v>174.9</v>
      </c>
      <c r="G22" s="12">
        <f>'II. Розрахунки з бюджетом'!G22</f>
        <v>174.9</v>
      </c>
      <c r="H22" s="12">
        <f>'II. Розрахунки з бюджетом'!H22</f>
        <v>0</v>
      </c>
      <c r="I22" s="12">
        <f>'II. Розрахунки з бюджетом'!I22</f>
        <v>0</v>
      </c>
      <c r="J22" s="12">
        <f>'II. Розрахунки з бюджетом'!J22</f>
        <v>0</v>
      </c>
    </row>
    <row r="23" spans="1:10" ht="40.5" customHeight="1">
      <c r="A23" s="30" t="s">
        <v>125</v>
      </c>
      <c r="B23" s="6">
        <v>2112</v>
      </c>
      <c r="C23" s="93">
        <f>'II. Розрахунки з бюджетом'!C23</f>
        <v>0</v>
      </c>
      <c r="D23" s="93">
        <f>'II. Розрахунки з бюджетом'!D23</f>
        <v>0</v>
      </c>
      <c r="E23" s="93">
        <f>'II. Розрахунки з бюджетом'!E23</f>
        <v>0</v>
      </c>
      <c r="F23" s="12">
        <f>'II. Розрахунки з бюджетом'!F23</f>
        <v>0</v>
      </c>
      <c r="G23" s="12">
        <f>'II. Розрахунки з бюджетом'!G23</f>
        <v>0</v>
      </c>
      <c r="H23" s="12">
        <f>'II. Розрахунки з бюджетом'!H23</f>
        <v>0</v>
      </c>
      <c r="I23" s="12">
        <f>'II. Розрахунки з бюджетом'!I23</f>
        <v>0</v>
      </c>
      <c r="J23" s="12">
        <f>'II. Розрахунки з бюджетом'!J23</f>
        <v>0</v>
      </c>
    </row>
    <row r="24" spans="1:10" ht="39.75" customHeight="1">
      <c r="A24" s="30" t="s">
        <v>126</v>
      </c>
      <c r="B24" s="92">
        <v>2113</v>
      </c>
      <c r="C24" s="113">
        <f>'II. Розрахунки з бюджетом'!C24</f>
        <v>0</v>
      </c>
      <c r="D24" s="113">
        <f>'II. Розрахунки з бюджетом'!D24</f>
        <v>0</v>
      </c>
      <c r="E24" s="113">
        <f>'II. Розрахунки з бюджетом'!E24</f>
        <v>0</v>
      </c>
      <c r="F24" s="61">
        <f>'II. Розрахунки з бюджетом'!F24</f>
        <v>0</v>
      </c>
      <c r="G24" s="12">
        <f>'II. Розрахунки з бюджетом'!G24</f>
        <v>0</v>
      </c>
      <c r="H24" s="12">
        <f>'II. Розрахунки з бюджетом'!H24</f>
        <v>0</v>
      </c>
      <c r="I24" s="12">
        <f>'II. Розрахунки з бюджетом'!I24</f>
        <v>0</v>
      </c>
      <c r="J24" s="12">
        <f>'II. Розрахунки з бюджетом'!J24</f>
        <v>0</v>
      </c>
    </row>
    <row r="25" spans="1:10" ht="42.75" customHeight="1">
      <c r="A25" s="49" t="s">
        <v>204</v>
      </c>
      <c r="B25" s="6">
        <v>2120</v>
      </c>
      <c r="C25" s="94">
        <f>'II. Розрахунки з бюджетом'!C28</f>
        <v>0</v>
      </c>
      <c r="D25" s="94">
        <f>'II. Розрахунки з бюджетом'!D28</f>
        <v>0</v>
      </c>
      <c r="E25" s="94">
        <f>'II. Розрахунки з бюджетом'!E28</f>
        <v>0</v>
      </c>
      <c r="F25" s="12">
        <f>'II. Розрахунки з бюджетом'!F28</f>
        <v>694</v>
      </c>
      <c r="G25" s="12">
        <f>'II. Розрахунки з бюджетом'!G28</f>
        <v>566.5</v>
      </c>
      <c r="H25" s="12">
        <f>'II. Розрахунки з бюджетом'!H28</f>
        <v>42.5</v>
      </c>
      <c r="I25" s="12">
        <f>'II. Розрахунки з бюджетом'!I28</f>
        <v>42.5</v>
      </c>
      <c r="J25" s="12">
        <f>'II. Розрахунки з бюджетом'!J28</f>
        <v>42.5</v>
      </c>
    </row>
    <row r="26" spans="1:10" ht="39" customHeight="1">
      <c r="A26" s="49" t="s">
        <v>51</v>
      </c>
      <c r="B26" s="6">
        <v>2132</v>
      </c>
      <c r="C26" s="12">
        <f>'II. Розрахунки з бюджетом'!C34</f>
        <v>0</v>
      </c>
      <c r="D26" s="12">
        <f>'II. Розрахунки з бюджетом'!D34</f>
        <v>70</v>
      </c>
      <c r="E26" s="12">
        <f>'II. Розрахунки з бюджетом'!E34</f>
        <v>70</v>
      </c>
      <c r="F26" s="12">
        <f>'II. Розрахунки з бюджетом'!F34</f>
        <v>538.27</v>
      </c>
      <c r="G26" s="12">
        <f>'II. Розрахунки з бюджетом'!G34</f>
        <v>131.34</v>
      </c>
      <c r="H26" s="12">
        <f>'II. Розрахунки з бюджетом'!H34</f>
        <v>131.34</v>
      </c>
      <c r="I26" s="12">
        <f>'II. Розрахунки з бюджетом'!I34</f>
        <v>137.44</v>
      </c>
      <c r="J26" s="12">
        <f>'II. Розрахунки з бюджетом'!J34</f>
        <v>138.14999999999998</v>
      </c>
    </row>
    <row r="27" spans="1:10" ht="20.100000000000001" customHeight="1">
      <c r="A27" s="48" t="s">
        <v>101</v>
      </c>
      <c r="B27" s="62">
        <v>2200</v>
      </c>
      <c r="C27" s="71">
        <f>'II. Розрахунки з бюджетом'!C39</f>
        <v>0</v>
      </c>
      <c r="D27" s="71">
        <f>'II. Розрахунки з бюджетом'!D39</f>
        <v>127.24</v>
      </c>
      <c r="E27" s="71">
        <f>'II. Розрахунки з бюджетом'!E39</f>
        <v>127.24</v>
      </c>
      <c r="F27" s="71">
        <f>'II. Розрахунки з бюджетом'!F39</f>
        <v>1848.5462</v>
      </c>
      <c r="G27" s="71">
        <f>'II. Розрахунки з бюджетом'!G39</f>
        <v>980.68600000000004</v>
      </c>
      <c r="H27" s="71">
        <f>'II. Розрахунки з бюджетом'!H39</f>
        <v>281.786</v>
      </c>
      <c r="I27" s="71">
        <f>'II. Розрахунки з бюджетом'!I39</f>
        <v>292.38959999999997</v>
      </c>
      <c r="J27" s="71">
        <f>'II. Розрахунки з бюджетом'!J39</f>
        <v>293.68459999999999</v>
      </c>
    </row>
    <row r="28" spans="1:10" ht="24.95" customHeight="1">
      <c r="A28" s="228" t="s">
        <v>127</v>
      </c>
      <c r="B28" s="229"/>
      <c r="C28" s="229"/>
      <c r="D28" s="229"/>
      <c r="E28" s="229"/>
      <c r="F28" s="229"/>
      <c r="G28" s="229"/>
      <c r="H28" s="229"/>
      <c r="I28" s="229"/>
      <c r="J28" s="230"/>
    </row>
    <row r="29" spans="1:10" ht="20.100000000000001" customHeight="1">
      <c r="A29" s="48" t="s">
        <v>87</v>
      </c>
      <c r="B29" s="62">
        <f>'IV. Кап. інвестиції'!B9</f>
        <v>4000</v>
      </c>
      <c r="C29" s="71">
        <f>'IV. Кап. інвестиції'!C9</f>
        <v>0</v>
      </c>
      <c r="D29" s="71">
        <f>'IV. Кап. інвестиції'!D9</f>
        <v>0</v>
      </c>
      <c r="E29" s="71">
        <f>'IV. Кап. інвестиції'!E9</f>
        <v>0</v>
      </c>
      <c r="F29" s="71">
        <f>'IV. Кап. інвестиції'!F9</f>
        <v>0</v>
      </c>
      <c r="G29" s="71">
        <f>'IV. Кап. інвестиції'!G9</f>
        <v>0</v>
      </c>
      <c r="H29" s="71">
        <f>'IV. Кап. інвестиції'!H9</f>
        <v>0</v>
      </c>
      <c r="I29" s="71">
        <f>'IV. Кап. інвестиції'!I9</f>
        <v>0</v>
      </c>
      <c r="J29" s="71">
        <f>'IV. Кап. інвестиції'!J9</f>
        <v>0</v>
      </c>
    </row>
    <row r="30" spans="1:10" s="5" customFormat="1" ht="33.75" customHeight="1">
      <c r="A30" s="227" t="s">
        <v>128</v>
      </c>
      <c r="B30" s="227"/>
      <c r="C30" s="227"/>
      <c r="D30" s="227"/>
      <c r="E30" s="227"/>
      <c r="F30" s="227"/>
      <c r="G30" s="227"/>
      <c r="H30" s="227"/>
      <c r="I30" s="227"/>
      <c r="J30" s="227"/>
    </row>
    <row r="31" spans="1:10" s="5" customFormat="1" ht="77.25" customHeight="1">
      <c r="A31" s="84" t="s">
        <v>129</v>
      </c>
      <c r="B31" s="86">
        <v>5010</v>
      </c>
      <c r="C31" s="178">
        <f>' V. Коефіцієнтний аналіз'!D9</f>
        <v>0</v>
      </c>
      <c r="D31" s="178">
        <f>' V. Коефіцієнтний аналіз'!E9</f>
        <v>0</v>
      </c>
      <c r="E31" s="178">
        <f>' V. Коефіцієнтний аналіз'!F9</f>
        <v>0</v>
      </c>
      <c r="F31" s="178">
        <f>' V. Коефіцієнтний аналіз'!G9</f>
        <v>7.1054273576010023E-16</v>
      </c>
      <c r="G31" s="86" t="s">
        <v>17</v>
      </c>
      <c r="H31" s="86" t="s">
        <v>17</v>
      </c>
      <c r="I31" s="86" t="s">
        <v>17</v>
      </c>
      <c r="J31" s="86" t="s">
        <v>17</v>
      </c>
    </row>
    <row r="32" spans="1:10" ht="55.5" customHeight="1">
      <c r="A32" s="85" t="s">
        <v>130</v>
      </c>
      <c r="B32" s="6">
        <v>5020</v>
      </c>
      <c r="C32" s="179">
        <f>' V. Коефіцієнтний аналіз'!D10</f>
        <v>0</v>
      </c>
      <c r="D32" s="179">
        <f>' V. Коефіцієнтний аналіз'!E10</f>
        <v>0</v>
      </c>
      <c r="E32" s="179">
        <f>' V. Коефіцієнтний аналіз'!F10</f>
        <v>0</v>
      </c>
      <c r="F32" s="179">
        <f>' V. Коефіцієнтний аналіз'!G10</f>
        <v>0</v>
      </c>
      <c r="G32" s="59" t="s">
        <v>17</v>
      </c>
      <c r="H32" s="59" t="s">
        <v>17</v>
      </c>
      <c r="I32" s="59" t="s">
        <v>17</v>
      </c>
      <c r="J32" s="59" t="s">
        <v>17</v>
      </c>
    </row>
    <row r="33" spans="1:10" s="2" customFormat="1" ht="57" customHeight="1">
      <c r="A33" s="83" t="s">
        <v>131</v>
      </c>
      <c r="B33" s="6">
        <v>5030</v>
      </c>
      <c r="C33" s="180">
        <f>' V. Коефіцієнтний аналіз'!D11</f>
        <v>0</v>
      </c>
      <c r="D33" s="180">
        <f>' V. Коефіцієнтний аналіз'!E11</f>
        <v>0</v>
      </c>
      <c r="E33" s="180">
        <f>' V. Коефіцієнтний аналіз'!F11</f>
        <v>0</v>
      </c>
      <c r="F33" s="180">
        <f>' V. Коефіцієнтний аналіз'!G11</f>
        <v>0</v>
      </c>
      <c r="G33" s="6" t="s">
        <v>17</v>
      </c>
      <c r="H33" s="6" t="s">
        <v>17</v>
      </c>
      <c r="I33" s="6" t="s">
        <v>17</v>
      </c>
      <c r="J33" s="6" t="s">
        <v>17</v>
      </c>
    </row>
    <row r="34" spans="1:10" ht="59.25" customHeight="1">
      <c r="A34" s="83" t="s">
        <v>132</v>
      </c>
      <c r="B34" s="6">
        <v>5040</v>
      </c>
      <c r="C34" s="180">
        <f>' V. Коефіцієнтний аналіз'!D12</f>
        <v>200.63059476414529</v>
      </c>
      <c r="D34" s="180">
        <f>' V. Коефіцієнтний аналіз'!E12</f>
        <v>200.63059476414529</v>
      </c>
      <c r="E34" s="180">
        <f>' V. Коефіцієнтний аналіз'!F12</f>
        <v>200.63059476414529</v>
      </c>
      <c r="F34" s="180">
        <f>' V. Коефіцієнтний аналіз'!G12</f>
        <v>200.63059476414529</v>
      </c>
      <c r="G34" s="6" t="s">
        <v>17</v>
      </c>
      <c r="H34" s="6" t="s">
        <v>17</v>
      </c>
      <c r="I34" s="6" t="s">
        <v>17</v>
      </c>
      <c r="J34" s="6" t="s">
        <v>17</v>
      </c>
    </row>
    <row r="35" spans="1:10" ht="56.25">
      <c r="A35" s="48" t="s">
        <v>133</v>
      </c>
      <c r="B35" s="6">
        <v>5050</v>
      </c>
      <c r="C35" s="180">
        <f>' V. Коефіцієнтний аналіз'!D13</f>
        <v>5.8539652484050663E-4</v>
      </c>
      <c r="D35" s="180">
        <f>' V. Коефіцієнтний аналіз'!E13</f>
        <v>5.8539652484050663E-4</v>
      </c>
      <c r="E35" s="180">
        <f>' V. Коефіцієнтний аналіз'!F13</f>
        <v>5.8539652484050663E-4</v>
      </c>
      <c r="F35" s="180">
        <f>' V. Коефіцієнтний аналіз'!G13</f>
        <v>5.8539652484050663E-4</v>
      </c>
      <c r="G35" s="6" t="s">
        <v>17</v>
      </c>
      <c r="H35" s="6" t="s">
        <v>17</v>
      </c>
      <c r="I35" s="6" t="s">
        <v>17</v>
      </c>
      <c r="J35" s="6" t="s">
        <v>17</v>
      </c>
    </row>
    <row r="36" spans="1:10" ht="39" customHeight="1">
      <c r="A36" s="227" t="s">
        <v>135</v>
      </c>
      <c r="B36" s="227"/>
      <c r="C36" s="227"/>
      <c r="D36" s="227"/>
      <c r="E36" s="227"/>
      <c r="F36" s="227"/>
      <c r="G36" s="227"/>
      <c r="H36" s="227"/>
      <c r="I36" s="227"/>
      <c r="J36" s="227"/>
    </row>
    <row r="37" spans="1:10" ht="23.25" customHeight="1">
      <c r="A37" s="118" t="s">
        <v>136</v>
      </c>
      <c r="B37" s="185">
        <v>6000</v>
      </c>
      <c r="C37" s="162">
        <v>167032.29999999999</v>
      </c>
      <c r="D37" s="210">
        <v>167032.29999999999</v>
      </c>
      <c r="E37" s="210">
        <v>167032.29999999999</v>
      </c>
      <c r="F37" s="210">
        <v>167032.29999999999</v>
      </c>
      <c r="G37" s="185" t="s">
        <v>17</v>
      </c>
      <c r="H37" s="185" t="s">
        <v>17</v>
      </c>
      <c r="I37" s="185" t="s">
        <v>17</v>
      </c>
      <c r="J37" s="185" t="s">
        <v>17</v>
      </c>
    </row>
    <row r="38" spans="1:10" ht="24.75" customHeight="1">
      <c r="A38" s="118" t="s">
        <v>137</v>
      </c>
      <c r="B38" s="185">
        <v>6001</v>
      </c>
      <c r="C38" s="164">
        <f>C39-C40</f>
        <v>165944.09999999998</v>
      </c>
      <c r="D38" s="212">
        <f t="shared" ref="D38:F38" si="0">D39-D40</f>
        <v>165944.09999999998</v>
      </c>
      <c r="E38" s="212">
        <f t="shared" si="0"/>
        <v>165944.09999999998</v>
      </c>
      <c r="F38" s="212">
        <f t="shared" si="0"/>
        <v>165944.09999999998</v>
      </c>
      <c r="G38" s="185" t="s">
        <v>17</v>
      </c>
      <c r="H38" s="185" t="s">
        <v>17</v>
      </c>
      <c r="I38" s="185" t="s">
        <v>17</v>
      </c>
      <c r="J38" s="185" t="s">
        <v>17</v>
      </c>
    </row>
    <row r="39" spans="1:10" ht="24" customHeight="1">
      <c r="A39" s="118" t="s">
        <v>138</v>
      </c>
      <c r="B39" s="185">
        <v>6002</v>
      </c>
      <c r="C39" s="212">
        <v>166041.29999999999</v>
      </c>
      <c r="D39" s="212">
        <v>166041.29999999999</v>
      </c>
      <c r="E39" s="212">
        <v>166041.29999999999</v>
      </c>
      <c r="F39" s="212">
        <v>166041.29999999999</v>
      </c>
      <c r="G39" s="185" t="s">
        <v>17</v>
      </c>
      <c r="H39" s="185" t="s">
        <v>17</v>
      </c>
      <c r="I39" s="185" t="s">
        <v>17</v>
      </c>
      <c r="J39" s="185" t="s">
        <v>17</v>
      </c>
    </row>
    <row r="40" spans="1:10" ht="21.75" customHeight="1">
      <c r="A40" s="118" t="s">
        <v>139</v>
      </c>
      <c r="B40" s="185">
        <v>6003</v>
      </c>
      <c r="C40" s="162">
        <v>97.2</v>
      </c>
      <c r="D40" s="162">
        <v>97.2</v>
      </c>
      <c r="E40" s="210">
        <v>97.2</v>
      </c>
      <c r="F40" s="210">
        <v>97.2</v>
      </c>
      <c r="G40" s="185" t="s">
        <v>17</v>
      </c>
      <c r="H40" s="185" t="s">
        <v>17</v>
      </c>
      <c r="I40" s="185" t="s">
        <v>17</v>
      </c>
      <c r="J40" s="185" t="s">
        <v>17</v>
      </c>
    </row>
    <row r="41" spans="1:10" ht="21.75" customHeight="1">
      <c r="A41" s="118" t="s">
        <v>140</v>
      </c>
      <c r="B41" s="185">
        <v>6010</v>
      </c>
      <c r="C41" s="162">
        <v>99.3</v>
      </c>
      <c r="D41" s="210">
        <v>99.3</v>
      </c>
      <c r="E41" s="210">
        <v>99.3</v>
      </c>
      <c r="F41" s="210">
        <v>99.3</v>
      </c>
      <c r="G41" s="185" t="s">
        <v>17</v>
      </c>
      <c r="H41" s="185" t="s">
        <v>17</v>
      </c>
      <c r="I41" s="185" t="s">
        <v>17</v>
      </c>
      <c r="J41" s="185" t="s">
        <v>17</v>
      </c>
    </row>
    <row r="42" spans="1:10" ht="39" customHeight="1">
      <c r="A42" s="118" t="s">
        <v>141</v>
      </c>
      <c r="B42" s="185">
        <v>6011</v>
      </c>
      <c r="C42" s="162">
        <v>99.3</v>
      </c>
      <c r="D42" s="210">
        <v>99.3</v>
      </c>
      <c r="E42" s="210">
        <v>99.3</v>
      </c>
      <c r="F42" s="210">
        <v>99.3</v>
      </c>
      <c r="G42" s="185" t="s">
        <v>17</v>
      </c>
      <c r="H42" s="185" t="s">
        <v>17</v>
      </c>
      <c r="I42" s="185" t="s">
        <v>17</v>
      </c>
      <c r="J42" s="185" t="s">
        <v>17</v>
      </c>
    </row>
    <row r="43" spans="1:10" ht="24" customHeight="1">
      <c r="A43" s="118" t="s">
        <v>142</v>
      </c>
      <c r="B43" s="185">
        <v>6012</v>
      </c>
      <c r="C43" s="162"/>
      <c r="D43" s="162"/>
      <c r="E43" s="162"/>
      <c r="F43" s="162"/>
      <c r="G43" s="185" t="s">
        <v>17</v>
      </c>
      <c r="H43" s="185" t="s">
        <v>17</v>
      </c>
      <c r="I43" s="185" t="s">
        <v>17</v>
      </c>
      <c r="J43" s="185" t="s">
        <v>17</v>
      </c>
    </row>
    <row r="44" spans="1:10" ht="21.75" customHeight="1">
      <c r="A44" s="118" t="s">
        <v>143</v>
      </c>
      <c r="B44" s="185">
        <v>6013</v>
      </c>
      <c r="C44" s="162"/>
      <c r="D44" s="210"/>
      <c r="E44" s="210"/>
      <c r="F44" s="210"/>
      <c r="G44" s="185" t="s">
        <v>17</v>
      </c>
      <c r="H44" s="185" t="s">
        <v>17</v>
      </c>
      <c r="I44" s="185" t="s">
        <v>17</v>
      </c>
      <c r="J44" s="185" t="s">
        <v>17</v>
      </c>
    </row>
    <row r="45" spans="1:10" ht="30.75" customHeight="1">
      <c r="A45" s="187" t="s">
        <v>144</v>
      </c>
      <c r="B45" s="89">
        <v>6020</v>
      </c>
      <c r="C45" s="188">
        <v>167131.6</v>
      </c>
      <c r="D45" s="214">
        <v>167131.6</v>
      </c>
      <c r="E45" s="214">
        <v>167131.6</v>
      </c>
      <c r="F45" s="214">
        <v>167131.6</v>
      </c>
      <c r="G45" s="90" t="s">
        <v>17</v>
      </c>
      <c r="H45" s="90" t="s">
        <v>17</v>
      </c>
      <c r="I45" s="90" t="s">
        <v>17</v>
      </c>
      <c r="J45" s="90" t="s">
        <v>17</v>
      </c>
    </row>
    <row r="46" spans="1:10" ht="24.75" customHeight="1">
      <c r="A46" s="118" t="s">
        <v>145</v>
      </c>
      <c r="B46" s="185">
        <v>6030</v>
      </c>
      <c r="C46" s="162">
        <v>0</v>
      </c>
      <c r="D46" s="210">
        <v>0</v>
      </c>
      <c r="E46" s="210">
        <v>0</v>
      </c>
      <c r="F46" s="210">
        <v>0</v>
      </c>
      <c r="G46" s="185" t="s">
        <v>17</v>
      </c>
      <c r="H46" s="185" t="s">
        <v>17</v>
      </c>
      <c r="I46" s="185" t="s">
        <v>17</v>
      </c>
      <c r="J46" s="185" t="s">
        <v>17</v>
      </c>
    </row>
    <row r="47" spans="1:10" ht="27.75" customHeight="1">
      <c r="A47" s="118" t="s">
        <v>146</v>
      </c>
      <c r="B47" s="185">
        <v>6040</v>
      </c>
      <c r="C47" s="162">
        <v>828.9</v>
      </c>
      <c r="D47" s="210">
        <v>828.9</v>
      </c>
      <c r="E47" s="210">
        <v>828.9</v>
      </c>
      <c r="F47" s="210">
        <v>828.9</v>
      </c>
      <c r="G47" s="185" t="s">
        <v>17</v>
      </c>
      <c r="H47" s="185" t="s">
        <v>17</v>
      </c>
      <c r="I47" s="185" t="s">
        <v>17</v>
      </c>
      <c r="J47" s="185" t="s">
        <v>17</v>
      </c>
    </row>
    <row r="48" spans="1:10" ht="39" customHeight="1">
      <c r="A48" s="118" t="s">
        <v>147</v>
      </c>
      <c r="B48" s="185">
        <v>6041</v>
      </c>
      <c r="C48" s="162">
        <v>188.5</v>
      </c>
      <c r="D48" s="210">
        <v>188.5</v>
      </c>
      <c r="E48" s="210">
        <v>188.5</v>
      </c>
      <c r="F48" s="210">
        <v>188.5</v>
      </c>
      <c r="G48" s="185" t="s">
        <v>17</v>
      </c>
      <c r="H48" s="185" t="s">
        <v>17</v>
      </c>
      <c r="I48" s="185" t="s">
        <v>17</v>
      </c>
      <c r="J48" s="185" t="s">
        <v>17</v>
      </c>
    </row>
    <row r="49" spans="1:10" ht="39" customHeight="1">
      <c r="A49" s="118" t="s">
        <v>148</v>
      </c>
      <c r="B49" s="185">
        <v>6042</v>
      </c>
      <c r="C49" s="162">
        <v>426.3</v>
      </c>
      <c r="D49" s="210">
        <v>426.3</v>
      </c>
      <c r="E49" s="210">
        <v>426.3</v>
      </c>
      <c r="F49" s="210">
        <v>426.3</v>
      </c>
      <c r="G49" s="185" t="s">
        <v>17</v>
      </c>
      <c r="H49" s="185" t="s">
        <v>17</v>
      </c>
      <c r="I49" s="185" t="s">
        <v>17</v>
      </c>
      <c r="J49" s="185" t="s">
        <v>17</v>
      </c>
    </row>
    <row r="50" spans="1:10" ht="30.75" customHeight="1">
      <c r="A50" s="186" t="s">
        <v>149</v>
      </c>
      <c r="B50" s="116">
        <v>6050</v>
      </c>
      <c r="C50" s="210">
        <v>0</v>
      </c>
      <c r="D50" s="210">
        <v>0</v>
      </c>
      <c r="E50" s="210">
        <v>0</v>
      </c>
      <c r="F50" s="210">
        <v>0</v>
      </c>
      <c r="G50" s="185" t="s">
        <v>17</v>
      </c>
      <c r="H50" s="185" t="s">
        <v>17</v>
      </c>
      <c r="I50" s="185" t="s">
        <v>17</v>
      </c>
      <c r="J50" s="185" t="s">
        <v>17</v>
      </c>
    </row>
    <row r="51" spans="1:10" ht="24" customHeight="1">
      <c r="A51" s="118" t="s">
        <v>150</v>
      </c>
      <c r="B51" s="185">
        <v>6060</v>
      </c>
      <c r="C51" s="162">
        <v>0</v>
      </c>
      <c r="D51" s="210">
        <v>0</v>
      </c>
      <c r="E51" s="210">
        <v>0</v>
      </c>
      <c r="F51" s="210">
        <v>0</v>
      </c>
      <c r="G51" s="185" t="s">
        <v>17</v>
      </c>
      <c r="H51" s="185" t="s">
        <v>17</v>
      </c>
      <c r="I51" s="185" t="s">
        <v>17</v>
      </c>
      <c r="J51" s="185" t="s">
        <v>17</v>
      </c>
    </row>
    <row r="52" spans="1:10" ht="26.25" customHeight="1">
      <c r="A52" s="118" t="s">
        <v>151</v>
      </c>
      <c r="B52" s="185">
        <v>6070</v>
      </c>
      <c r="C52" s="210">
        <v>0</v>
      </c>
      <c r="D52" s="210">
        <v>0</v>
      </c>
      <c r="E52" s="210">
        <v>0</v>
      </c>
      <c r="F52" s="210">
        <v>0</v>
      </c>
      <c r="G52" s="185" t="s">
        <v>17</v>
      </c>
      <c r="H52" s="185" t="s">
        <v>17</v>
      </c>
      <c r="I52" s="185" t="s">
        <v>17</v>
      </c>
      <c r="J52" s="185" t="s">
        <v>17</v>
      </c>
    </row>
    <row r="53" spans="1:10" ht="30.75" customHeight="1">
      <c r="A53" s="186" t="s">
        <v>152</v>
      </c>
      <c r="B53" s="116">
        <v>6080</v>
      </c>
      <c r="C53" s="189">
        <v>166302.70000000001</v>
      </c>
      <c r="D53" s="215">
        <v>166302.70000000001</v>
      </c>
      <c r="E53" s="215">
        <v>166302.70000000001</v>
      </c>
      <c r="F53" s="215">
        <v>166302.70000000001</v>
      </c>
      <c r="G53" s="91" t="s">
        <v>17</v>
      </c>
      <c r="H53" s="91" t="s">
        <v>17</v>
      </c>
      <c r="I53" s="91" t="s">
        <v>17</v>
      </c>
      <c r="J53" s="91" t="s">
        <v>17</v>
      </c>
    </row>
    <row r="54" spans="1:10" ht="30.75" customHeight="1">
      <c r="A54" s="224" t="s">
        <v>153</v>
      </c>
      <c r="B54" s="225"/>
      <c r="C54" s="225"/>
      <c r="D54" s="225"/>
      <c r="E54" s="225"/>
      <c r="F54" s="225"/>
      <c r="G54" s="225"/>
      <c r="H54" s="225"/>
      <c r="I54" s="225"/>
      <c r="J54" s="226"/>
    </row>
    <row r="55" spans="1:10" ht="22.5" customHeight="1">
      <c r="A55" s="186" t="s">
        <v>154</v>
      </c>
      <c r="B55" s="116">
        <v>7000</v>
      </c>
      <c r="C55" s="163">
        <v>0</v>
      </c>
      <c r="D55" s="211">
        <v>0</v>
      </c>
      <c r="E55" s="211">
        <v>0</v>
      </c>
      <c r="F55" s="76">
        <f>'VI. Інформація до фінплану'!B37</f>
        <v>0</v>
      </c>
      <c r="G55" s="185" t="s">
        <v>17</v>
      </c>
      <c r="H55" s="185" t="s">
        <v>17</v>
      </c>
      <c r="I55" s="185" t="s">
        <v>17</v>
      </c>
      <c r="J55" s="185" t="s">
        <v>17</v>
      </c>
    </row>
    <row r="56" spans="1:10" ht="24" customHeight="1">
      <c r="A56" s="186" t="s">
        <v>155</v>
      </c>
      <c r="B56" s="116">
        <v>7010</v>
      </c>
      <c r="C56" s="211">
        <v>0</v>
      </c>
      <c r="D56" s="211">
        <v>0</v>
      </c>
      <c r="E56" s="211">
        <v>0</v>
      </c>
      <c r="F56" s="76">
        <f>'VI. Інформація до фінплану'!E37</f>
        <v>0</v>
      </c>
      <c r="G56" s="185" t="s">
        <v>17</v>
      </c>
      <c r="H56" s="185" t="s">
        <v>17</v>
      </c>
      <c r="I56" s="185" t="s">
        <v>17</v>
      </c>
      <c r="J56" s="185" t="s">
        <v>17</v>
      </c>
    </row>
    <row r="57" spans="1:10" ht="24" customHeight="1">
      <c r="A57" s="118" t="s">
        <v>156</v>
      </c>
      <c r="B57" s="185">
        <v>7011</v>
      </c>
      <c r="C57" s="211">
        <v>0</v>
      </c>
      <c r="D57" s="211">
        <v>0</v>
      </c>
      <c r="E57" s="211">
        <v>0</v>
      </c>
      <c r="F57" s="81">
        <f>'VI. Інформація до фінплану'!E31</f>
        <v>0</v>
      </c>
      <c r="G57" s="185" t="s">
        <v>17</v>
      </c>
      <c r="H57" s="185" t="s">
        <v>17</v>
      </c>
      <c r="I57" s="185" t="s">
        <v>17</v>
      </c>
      <c r="J57" s="185" t="s">
        <v>17</v>
      </c>
    </row>
    <row r="58" spans="1:10" ht="21.75" customHeight="1">
      <c r="A58" s="118" t="s">
        <v>157</v>
      </c>
      <c r="B58" s="185">
        <v>7012</v>
      </c>
      <c r="C58" s="211">
        <v>0</v>
      </c>
      <c r="D58" s="211">
        <v>0</v>
      </c>
      <c r="E58" s="211">
        <v>0</v>
      </c>
      <c r="F58" s="81">
        <f>'VI. Інформація до фінплану'!E33</f>
        <v>0</v>
      </c>
      <c r="G58" s="185" t="s">
        <v>17</v>
      </c>
      <c r="H58" s="185" t="s">
        <v>17</v>
      </c>
      <c r="I58" s="185" t="s">
        <v>17</v>
      </c>
      <c r="J58" s="185" t="s">
        <v>17</v>
      </c>
    </row>
    <row r="59" spans="1:10" ht="21" customHeight="1">
      <c r="A59" s="118" t="s">
        <v>158</v>
      </c>
      <c r="B59" s="185">
        <v>7013</v>
      </c>
      <c r="C59" s="211">
        <v>0</v>
      </c>
      <c r="D59" s="211">
        <v>0</v>
      </c>
      <c r="E59" s="211">
        <v>0</v>
      </c>
      <c r="F59" s="81">
        <f>'VI. Інформація до фінплану'!E35</f>
        <v>0</v>
      </c>
      <c r="G59" s="185" t="s">
        <v>17</v>
      </c>
      <c r="H59" s="185" t="s">
        <v>17</v>
      </c>
      <c r="I59" s="185" t="s">
        <v>17</v>
      </c>
      <c r="J59" s="185" t="s">
        <v>17</v>
      </c>
    </row>
    <row r="60" spans="1:10">
      <c r="A60" s="186" t="s">
        <v>159</v>
      </c>
      <c r="B60" s="116">
        <v>7030</v>
      </c>
      <c r="C60" s="211">
        <v>0</v>
      </c>
      <c r="D60" s="211">
        <v>0</v>
      </c>
      <c r="E60" s="211">
        <v>0</v>
      </c>
      <c r="F60" s="76">
        <f>F61+F62+F63</f>
        <v>0</v>
      </c>
      <c r="G60" s="185" t="s">
        <v>17</v>
      </c>
      <c r="H60" s="185" t="s">
        <v>17</v>
      </c>
      <c r="I60" s="185" t="s">
        <v>17</v>
      </c>
      <c r="J60" s="185" t="s">
        <v>17</v>
      </c>
    </row>
    <row r="61" spans="1:10" s="21" customFormat="1">
      <c r="A61" s="118" t="s">
        <v>156</v>
      </c>
      <c r="B61" s="185">
        <v>7031</v>
      </c>
      <c r="C61" s="211">
        <v>0</v>
      </c>
      <c r="D61" s="211">
        <v>0</v>
      </c>
      <c r="E61" s="211">
        <v>0</v>
      </c>
      <c r="F61" s="135">
        <f>'VI. Інформація до фінплану'!F31+'VI. Інформація до фінплану'!G31+'VI. Інформація до фінплану'!I31+'VI. Інформація до фінплану'!J31</f>
        <v>0</v>
      </c>
      <c r="G61" s="185" t="s">
        <v>17</v>
      </c>
      <c r="H61" s="185" t="s">
        <v>17</v>
      </c>
      <c r="I61" s="185" t="s">
        <v>17</v>
      </c>
      <c r="J61" s="185" t="s">
        <v>17</v>
      </c>
    </row>
    <row r="62" spans="1:10" s="21" customFormat="1">
      <c r="A62" s="118" t="s">
        <v>157</v>
      </c>
      <c r="B62" s="185">
        <v>7032</v>
      </c>
      <c r="C62" s="211">
        <v>0</v>
      </c>
      <c r="D62" s="211">
        <v>0</v>
      </c>
      <c r="E62" s="211">
        <v>0</v>
      </c>
      <c r="F62" s="135">
        <f>'VI. Інформація до фінплану'!F32+'VI. Інформація до фінплану'!G32+'VI. Інформація до фінплану'!I32+'VI. Інформація до фінплану'!J32</f>
        <v>0</v>
      </c>
      <c r="G62" s="185" t="s">
        <v>17</v>
      </c>
      <c r="H62" s="185" t="s">
        <v>17</v>
      </c>
      <c r="I62" s="185" t="s">
        <v>17</v>
      </c>
      <c r="J62" s="185" t="s">
        <v>17</v>
      </c>
    </row>
    <row r="63" spans="1:10" s="21" customFormat="1">
      <c r="A63" s="118" t="s">
        <v>158</v>
      </c>
      <c r="B63" s="185">
        <v>7033</v>
      </c>
      <c r="C63" s="211">
        <v>0</v>
      </c>
      <c r="D63" s="211">
        <v>0</v>
      </c>
      <c r="E63" s="211">
        <v>0</v>
      </c>
      <c r="F63" s="135">
        <f>'VI. Інформація до фінплану'!F33+'VI. Інформація до фінплану'!G33+'VI. Інформація до фінплану'!I33+'VI. Інформація до фінплану'!J33</f>
        <v>0</v>
      </c>
      <c r="G63" s="185" t="s">
        <v>17</v>
      </c>
      <c r="H63" s="185" t="s">
        <v>17</v>
      </c>
      <c r="I63" s="185" t="s">
        <v>17</v>
      </c>
      <c r="J63" s="185" t="s">
        <v>17</v>
      </c>
    </row>
    <row r="64" spans="1:10" s="21" customFormat="1">
      <c r="A64" s="186" t="s">
        <v>160</v>
      </c>
      <c r="B64" s="116">
        <v>7040</v>
      </c>
      <c r="C64" s="211">
        <v>0</v>
      </c>
      <c r="D64" s="211">
        <v>0</v>
      </c>
      <c r="E64" s="211">
        <v>0</v>
      </c>
      <c r="F64" s="137">
        <f>'VI. Інформація до фінплану'!K37</f>
        <v>0</v>
      </c>
      <c r="G64" s="91" t="s">
        <v>17</v>
      </c>
      <c r="H64" s="91" t="s">
        <v>17</v>
      </c>
      <c r="I64" s="91" t="s">
        <v>17</v>
      </c>
      <c r="J64" s="91" t="s">
        <v>17</v>
      </c>
    </row>
    <row r="65" spans="1:10" s="21" customFormat="1" ht="30" customHeight="1">
      <c r="A65" s="224" t="s">
        <v>161</v>
      </c>
      <c r="B65" s="225"/>
      <c r="C65" s="225"/>
      <c r="D65" s="225"/>
      <c r="E65" s="225"/>
      <c r="F65" s="225"/>
      <c r="G65" s="225"/>
      <c r="H65" s="225"/>
      <c r="I65" s="225"/>
      <c r="J65" s="226"/>
    </row>
    <row r="66" spans="1:10" s="21" customFormat="1" ht="56.25">
      <c r="A66" s="186" t="s">
        <v>344</v>
      </c>
      <c r="B66" s="116">
        <v>8000</v>
      </c>
      <c r="C66" s="163">
        <v>0</v>
      </c>
      <c r="D66" s="211">
        <v>5</v>
      </c>
      <c r="E66" s="163">
        <v>5</v>
      </c>
      <c r="F66" s="211">
        <v>18</v>
      </c>
      <c r="G66" s="211">
        <v>18</v>
      </c>
      <c r="H66" s="211">
        <v>18</v>
      </c>
      <c r="I66" s="211">
        <v>18</v>
      </c>
      <c r="J66" s="211">
        <v>18</v>
      </c>
    </row>
    <row r="67" spans="1:10" s="21" customFormat="1">
      <c r="A67" s="118" t="s">
        <v>162</v>
      </c>
      <c r="B67" s="185">
        <v>8001</v>
      </c>
      <c r="C67" s="162">
        <v>0</v>
      </c>
      <c r="D67" s="210">
        <v>0</v>
      </c>
      <c r="E67" s="162">
        <v>0</v>
      </c>
      <c r="F67" s="210">
        <v>0</v>
      </c>
      <c r="G67" s="210">
        <v>0</v>
      </c>
      <c r="H67" s="210">
        <v>0</v>
      </c>
      <c r="I67" s="210">
        <v>0</v>
      </c>
      <c r="J67" s="210">
        <v>0</v>
      </c>
    </row>
    <row r="68" spans="1:10" s="21" customFormat="1">
      <c r="A68" s="118" t="s">
        <v>163</v>
      </c>
      <c r="B68" s="185">
        <v>8002</v>
      </c>
      <c r="C68" s="162">
        <v>0</v>
      </c>
      <c r="D68" s="210">
        <v>0</v>
      </c>
      <c r="E68" s="162">
        <v>0</v>
      </c>
      <c r="F68" s="210">
        <v>0</v>
      </c>
      <c r="G68" s="210">
        <v>0</v>
      </c>
      <c r="H68" s="210">
        <v>0</v>
      </c>
      <c r="I68" s="210">
        <v>0</v>
      </c>
      <c r="J68" s="210">
        <v>0</v>
      </c>
    </row>
    <row r="69" spans="1:10" s="21" customFormat="1">
      <c r="A69" s="118" t="s">
        <v>164</v>
      </c>
      <c r="B69" s="185">
        <v>8003</v>
      </c>
      <c r="C69" s="162">
        <v>0</v>
      </c>
      <c r="D69" s="210">
        <v>1</v>
      </c>
      <c r="E69" s="162">
        <v>1</v>
      </c>
      <c r="F69" s="210">
        <v>1</v>
      </c>
      <c r="G69" s="210">
        <v>1</v>
      </c>
      <c r="H69" s="210">
        <v>1</v>
      </c>
      <c r="I69" s="210">
        <v>1</v>
      </c>
      <c r="J69" s="210">
        <v>1</v>
      </c>
    </row>
    <row r="70" spans="1:10" s="21" customFormat="1">
      <c r="A70" s="118" t="s">
        <v>102</v>
      </c>
      <c r="B70" s="185">
        <v>8004</v>
      </c>
      <c r="C70" s="162">
        <v>0</v>
      </c>
      <c r="D70" s="210">
        <v>3</v>
      </c>
      <c r="E70" s="162">
        <v>3</v>
      </c>
      <c r="F70" s="210">
        <v>9</v>
      </c>
      <c r="G70" s="210">
        <v>9</v>
      </c>
      <c r="H70" s="210">
        <v>9</v>
      </c>
      <c r="I70" s="210">
        <v>9</v>
      </c>
      <c r="J70" s="210">
        <v>9</v>
      </c>
    </row>
    <row r="71" spans="1:10" s="21" customFormat="1">
      <c r="A71" s="118" t="s">
        <v>99</v>
      </c>
      <c r="B71" s="185">
        <v>8005</v>
      </c>
      <c r="C71" s="162">
        <v>0</v>
      </c>
      <c r="D71" s="210">
        <v>1</v>
      </c>
      <c r="E71" s="162">
        <v>1</v>
      </c>
      <c r="F71" s="210">
        <v>8</v>
      </c>
      <c r="G71" s="210">
        <v>8</v>
      </c>
      <c r="H71" s="210">
        <v>8</v>
      </c>
      <c r="I71" s="210">
        <v>8</v>
      </c>
      <c r="J71" s="210">
        <v>8</v>
      </c>
    </row>
    <row r="72" spans="1:10" s="21" customFormat="1">
      <c r="A72" s="186" t="s">
        <v>4</v>
      </c>
      <c r="B72" s="116">
        <v>8010</v>
      </c>
      <c r="C72" s="207">
        <f>'I.Розшифрування до запланованог'!C79</f>
        <v>0</v>
      </c>
      <c r="D72" s="207">
        <f>'I.Розшифрування до запланованог'!D79</f>
        <v>318</v>
      </c>
      <c r="E72" s="207">
        <f>'I.Розшифрування до запланованог'!E79</f>
        <v>318</v>
      </c>
      <c r="F72" s="76">
        <f>'I.Розшифрування до запланованог'!F79</f>
        <v>2452.09</v>
      </c>
      <c r="G72" s="190">
        <f>'I.Розшифрування до запланованог'!G79</f>
        <v>599.70000000000005</v>
      </c>
      <c r="H72" s="190">
        <f>'I.Розшифрування до запланованог'!H79</f>
        <v>599.70000000000005</v>
      </c>
      <c r="I72" s="190">
        <f>'I.Розшифрування до запланованог'!I79</f>
        <v>624.72</v>
      </c>
      <c r="J72" s="190">
        <f>'I.Розшифрування до запланованог'!J79</f>
        <v>627.97</v>
      </c>
    </row>
    <row r="73" spans="1:10" s="21" customFormat="1">
      <c r="A73" s="118" t="s">
        <v>162</v>
      </c>
      <c r="B73" s="185">
        <v>8011</v>
      </c>
      <c r="C73" s="162">
        <v>0</v>
      </c>
      <c r="D73" s="210">
        <v>0</v>
      </c>
      <c r="E73" s="210">
        <v>0</v>
      </c>
      <c r="F73" s="210">
        <v>0</v>
      </c>
      <c r="G73" s="210">
        <v>0</v>
      </c>
      <c r="H73" s="210">
        <v>0</v>
      </c>
      <c r="I73" s="210">
        <v>0</v>
      </c>
      <c r="J73" s="210">
        <v>0</v>
      </c>
    </row>
    <row r="74" spans="1:10" s="21" customFormat="1">
      <c r="A74" s="118" t="s">
        <v>163</v>
      </c>
      <c r="B74" s="185">
        <v>8012</v>
      </c>
      <c r="C74" s="162">
        <v>0</v>
      </c>
      <c r="D74" s="210">
        <v>0</v>
      </c>
      <c r="E74" s="210">
        <v>0</v>
      </c>
      <c r="F74" s="210">
        <v>0</v>
      </c>
      <c r="G74" s="210">
        <v>0</v>
      </c>
      <c r="H74" s="210">
        <v>0</v>
      </c>
      <c r="I74" s="210">
        <v>0</v>
      </c>
      <c r="J74" s="210">
        <v>0</v>
      </c>
    </row>
    <row r="75" spans="1:10" s="21" customFormat="1">
      <c r="A75" s="118" t="s">
        <v>164</v>
      </c>
      <c r="B75" s="185">
        <v>8013</v>
      </c>
      <c r="C75" s="162">
        <v>0</v>
      </c>
      <c r="D75" s="210">
        <f>6*12</f>
        <v>72</v>
      </c>
      <c r="E75" s="162">
        <f>6*12</f>
        <v>72</v>
      </c>
      <c r="F75" s="210">
        <f>SUM(G75:J75)</f>
        <v>78.599999999999994</v>
      </c>
      <c r="G75" s="210">
        <f>6.5*3</f>
        <v>19.5</v>
      </c>
      <c r="H75" s="210">
        <f t="shared" ref="H75:I75" si="1">6.5*3</f>
        <v>19.5</v>
      </c>
      <c r="I75" s="210">
        <f t="shared" si="1"/>
        <v>19.5</v>
      </c>
      <c r="J75" s="210">
        <f>6.7*3</f>
        <v>20.100000000000001</v>
      </c>
    </row>
    <row r="76" spans="1:10" s="21" customFormat="1">
      <c r="A76" s="118" t="s">
        <v>102</v>
      </c>
      <c r="B76" s="185">
        <v>8014</v>
      </c>
      <c r="C76" s="162">
        <v>0</v>
      </c>
      <c r="D76" s="201">
        <f>D72-D75-D77</f>
        <v>174</v>
      </c>
      <c r="E76" s="201">
        <f>E72-E75-E77</f>
        <v>174</v>
      </c>
      <c r="F76" s="201">
        <f>'I.Розшифрування до запланованог'!F28-F75</f>
        <v>1499.42</v>
      </c>
      <c r="G76" s="201">
        <f>'I.Розшифрування до запланованог'!G28-G75</f>
        <v>366.08</v>
      </c>
      <c r="H76" s="201">
        <f>'I.Розшифрування до запланованог'!H28-H75</f>
        <v>366.08</v>
      </c>
      <c r="I76" s="201">
        <f>'I.Розшифрування до запланованог'!I28-I75</f>
        <v>383.63</v>
      </c>
      <c r="J76" s="201">
        <f>'I.Розшифрування до запланованог'!J28-J75</f>
        <v>383.63</v>
      </c>
    </row>
    <row r="77" spans="1:10" s="21" customFormat="1">
      <c r="A77" s="118" t="s">
        <v>99</v>
      </c>
      <c r="B77" s="185">
        <v>8015</v>
      </c>
      <c r="C77" s="162">
        <v>0</v>
      </c>
      <c r="D77" s="210">
        <f t="shared" ref="D77:E77" si="2">6*12</f>
        <v>72</v>
      </c>
      <c r="E77" s="210">
        <f t="shared" si="2"/>
        <v>72</v>
      </c>
      <c r="F77" s="200">
        <f>'I.Розшифрування до запланованог'!F14</f>
        <v>874.07</v>
      </c>
      <c r="G77" s="200">
        <f>'I.Розшифрування до запланованог'!G14</f>
        <v>214.12</v>
      </c>
      <c r="H77" s="200">
        <f>'I.Розшифрування до запланованог'!H14</f>
        <v>214.12</v>
      </c>
      <c r="I77" s="200">
        <f>'I.Розшифрування до запланованог'!I14</f>
        <v>221.59</v>
      </c>
      <c r="J77" s="200">
        <f>'I.Розшифрування до запланованог'!J14</f>
        <v>224.24</v>
      </c>
    </row>
    <row r="78" spans="1:10" s="21" customFormat="1" ht="37.5">
      <c r="A78" s="186" t="s">
        <v>165</v>
      </c>
      <c r="B78" s="116">
        <v>8020</v>
      </c>
      <c r="C78" s="164">
        <v>0</v>
      </c>
      <c r="D78" s="216">
        <v>6000</v>
      </c>
      <c r="E78" s="216">
        <v>6000</v>
      </c>
      <c r="F78" s="216">
        <f t="shared" ref="F78" si="3">F72/F66/12*1000</f>
        <v>11352.26851851852</v>
      </c>
      <c r="G78" s="216">
        <f>G72/G66/3*1000</f>
        <v>11105.555555555557</v>
      </c>
      <c r="H78" s="216">
        <f t="shared" ref="H78:J78" si="4">H72/H66/3*1000</f>
        <v>11105.555555555557</v>
      </c>
      <c r="I78" s="216">
        <f t="shared" si="4"/>
        <v>11568.888888888891</v>
      </c>
      <c r="J78" s="216">
        <f t="shared" si="4"/>
        <v>11629.074074074075</v>
      </c>
    </row>
    <row r="79" spans="1:10" s="21" customFormat="1">
      <c r="A79" s="118" t="s">
        <v>166</v>
      </c>
      <c r="B79" s="185">
        <v>8021</v>
      </c>
      <c r="C79" s="211">
        <v>0</v>
      </c>
      <c r="D79" s="211">
        <v>0</v>
      </c>
      <c r="E79" s="211">
        <v>0</v>
      </c>
      <c r="F79" s="211">
        <v>0</v>
      </c>
      <c r="G79" s="211">
        <v>0</v>
      </c>
      <c r="H79" s="211">
        <v>0</v>
      </c>
      <c r="I79" s="211">
        <v>0</v>
      </c>
      <c r="J79" s="211">
        <v>0</v>
      </c>
    </row>
    <row r="80" spans="1:10" s="21" customFormat="1">
      <c r="A80" s="118" t="s">
        <v>167</v>
      </c>
      <c r="B80" s="185">
        <v>8022</v>
      </c>
      <c r="C80" s="211">
        <v>0</v>
      </c>
      <c r="D80" s="211">
        <v>0</v>
      </c>
      <c r="E80" s="211">
        <v>0</v>
      </c>
      <c r="F80" s="211">
        <v>0</v>
      </c>
      <c r="G80" s="211">
        <v>0</v>
      </c>
      <c r="H80" s="211">
        <v>0</v>
      </c>
      <c r="I80" s="211">
        <v>0</v>
      </c>
      <c r="J80" s="211">
        <v>0</v>
      </c>
    </row>
    <row r="81" spans="1:10" s="21" customFormat="1">
      <c r="A81" s="118" t="s">
        <v>168</v>
      </c>
      <c r="B81" s="185">
        <v>8023</v>
      </c>
      <c r="C81" s="164">
        <v>0</v>
      </c>
      <c r="D81" s="216">
        <f>D75/12*1000</f>
        <v>6000</v>
      </c>
      <c r="E81" s="216">
        <f>E75/12*1000</f>
        <v>6000</v>
      </c>
      <c r="F81" s="216">
        <f>F75/12*1000</f>
        <v>6550</v>
      </c>
      <c r="G81" s="216">
        <f>G75/3*1000</f>
        <v>6500</v>
      </c>
      <c r="H81" s="216">
        <f t="shared" ref="H81:J81" si="5">H75/3*1000</f>
        <v>6500</v>
      </c>
      <c r="I81" s="216">
        <f t="shared" si="5"/>
        <v>6500</v>
      </c>
      <c r="J81" s="216">
        <f t="shared" si="5"/>
        <v>6700</v>
      </c>
    </row>
    <row r="82" spans="1:10" s="21" customFormat="1">
      <c r="A82" s="191" t="s">
        <v>169</v>
      </c>
      <c r="B82" s="192" t="s">
        <v>170</v>
      </c>
      <c r="C82" s="163">
        <v>0</v>
      </c>
      <c r="D82" s="216">
        <f>D81</f>
        <v>6000</v>
      </c>
      <c r="E82" s="216">
        <f>E81</f>
        <v>6000</v>
      </c>
      <c r="F82" s="216">
        <f t="shared" ref="F82:J82" si="6">F81</f>
        <v>6550</v>
      </c>
      <c r="G82" s="216">
        <f t="shared" si="6"/>
        <v>6500</v>
      </c>
      <c r="H82" s="216">
        <f t="shared" si="6"/>
        <v>6500</v>
      </c>
      <c r="I82" s="216">
        <f t="shared" si="6"/>
        <v>6500</v>
      </c>
      <c r="J82" s="216">
        <f t="shared" si="6"/>
        <v>6700</v>
      </c>
    </row>
    <row r="83" spans="1:10" s="21" customFormat="1">
      <c r="A83" s="191" t="s">
        <v>171</v>
      </c>
      <c r="B83" s="192" t="s">
        <v>172</v>
      </c>
      <c r="C83" s="163">
        <v>0</v>
      </c>
      <c r="D83" s="211">
        <v>0</v>
      </c>
      <c r="E83" s="211">
        <v>0</v>
      </c>
      <c r="F83" s="211">
        <v>0</v>
      </c>
      <c r="G83" s="211">
        <v>0</v>
      </c>
      <c r="H83" s="211">
        <v>0</v>
      </c>
      <c r="I83" s="211">
        <v>0</v>
      </c>
      <c r="J83" s="211">
        <v>0</v>
      </c>
    </row>
    <row r="84" spans="1:10" s="21" customFormat="1">
      <c r="A84" s="191" t="s">
        <v>173</v>
      </c>
      <c r="B84" s="192" t="s">
        <v>174</v>
      </c>
      <c r="C84" s="163">
        <v>0</v>
      </c>
      <c r="D84" s="211">
        <v>0</v>
      </c>
      <c r="E84" s="211">
        <v>0</v>
      </c>
      <c r="F84" s="211">
        <v>0</v>
      </c>
      <c r="G84" s="211">
        <v>0</v>
      </c>
      <c r="H84" s="211">
        <v>0</v>
      </c>
      <c r="I84" s="211">
        <v>0</v>
      </c>
      <c r="J84" s="211">
        <v>0</v>
      </c>
    </row>
    <row r="85" spans="1:10" s="21" customFormat="1">
      <c r="A85" s="118" t="s">
        <v>175</v>
      </c>
      <c r="B85" s="185">
        <v>8024</v>
      </c>
      <c r="C85" s="164">
        <v>0</v>
      </c>
      <c r="D85" s="216">
        <v>6000</v>
      </c>
      <c r="E85" s="216">
        <v>6000</v>
      </c>
      <c r="F85" s="216">
        <f>F76/12*1000/F70</f>
        <v>13883.518518518518</v>
      </c>
      <c r="G85" s="216">
        <f>G76/3*1000/G70</f>
        <v>13558.518518518518</v>
      </c>
      <c r="H85" s="216">
        <f t="shared" ref="H85:J85" si="7">H76/3*1000/H70</f>
        <v>13558.518518518518</v>
      </c>
      <c r="I85" s="216">
        <f t="shared" si="7"/>
        <v>14208.518518518518</v>
      </c>
      <c r="J85" s="216">
        <f t="shared" si="7"/>
        <v>14208.518518518518</v>
      </c>
    </row>
    <row r="86" spans="1:10" s="21" customFormat="1">
      <c r="A86" s="118" t="s">
        <v>176</v>
      </c>
      <c r="B86" s="185">
        <v>8025</v>
      </c>
      <c r="C86" s="189">
        <v>0</v>
      </c>
      <c r="D86" s="216">
        <v>6000</v>
      </c>
      <c r="E86" s="216">
        <v>6000</v>
      </c>
      <c r="F86" s="216">
        <f>F77/12*1000/F71</f>
        <v>9104.8958333333339</v>
      </c>
      <c r="G86" s="216">
        <f>G77/3*1000/G71</f>
        <v>8921.6666666666661</v>
      </c>
      <c r="H86" s="216">
        <f t="shared" ref="H86:J86" si="8">H77/3*1000/H71</f>
        <v>8921.6666666666661</v>
      </c>
      <c r="I86" s="216">
        <f t="shared" si="8"/>
        <v>9232.9166666666661</v>
      </c>
      <c r="J86" s="216">
        <f t="shared" si="8"/>
        <v>9343.3333333333339</v>
      </c>
    </row>
    <row r="87" spans="1:10" s="21" customFormat="1">
      <c r="A87" s="34"/>
      <c r="F87" s="3"/>
      <c r="G87" s="3"/>
      <c r="H87" s="3"/>
      <c r="I87" s="3"/>
      <c r="J87" s="3"/>
    </row>
    <row r="88" spans="1:10" s="21" customFormat="1">
      <c r="A88" s="34" t="s">
        <v>350</v>
      </c>
      <c r="E88" s="21" t="s">
        <v>342</v>
      </c>
      <c r="F88" s="3"/>
      <c r="G88" s="3"/>
      <c r="H88" s="3"/>
      <c r="I88" s="3" t="s">
        <v>351</v>
      </c>
      <c r="J88" s="3"/>
    </row>
    <row r="89" spans="1:10" s="21" customFormat="1">
      <c r="A89" s="34" t="s">
        <v>96</v>
      </c>
      <c r="E89" s="21" t="s">
        <v>46</v>
      </c>
      <c r="F89" s="3"/>
      <c r="G89" s="3"/>
      <c r="H89" s="3"/>
      <c r="I89" s="3" t="s">
        <v>341</v>
      </c>
      <c r="J89" s="3"/>
    </row>
    <row r="90" spans="1:10" s="21" customFormat="1">
      <c r="A90" s="34"/>
      <c r="F90" s="3"/>
      <c r="G90" s="3"/>
      <c r="H90" s="3"/>
      <c r="I90" s="3"/>
      <c r="J90" s="3"/>
    </row>
    <row r="91" spans="1:10" s="21" customFormat="1">
      <c r="A91" s="34"/>
      <c r="F91" s="3"/>
      <c r="G91" s="3"/>
      <c r="H91" s="3"/>
      <c r="I91" s="3"/>
      <c r="J91" s="3"/>
    </row>
    <row r="92" spans="1:10" s="21" customFormat="1">
      <c r="A92" s="34"/>
      <c r="F92" s="3"/>
      <c r="G92" s="3"/>
      <c r="H92" s="3"/>
      <c r="I92" s="3"/>
      <c r="J92" s="3"/>
    </row>
    <row r="93" spans="1:10" s="21" customFormat="1">
      <c r="A93" s="34"/>
      <c r="F93" s="3"/>
      <c r="G93" s="3"/>
      <c r="H93" s="3"/>
      <c r="I93" s="3"/>
      <c r="J93" s="3"/>
    </row>
    <row r="94" spans="1:10" s="21" customFormat="1">
      <c r="A94" s="34"/>
      <c r="F94" s="3"/>
      <c r="G94" s="3"/>
      <c r="H94" s="3"/>
      <c r="I94" s="3"/>
      <c r="J94" s="3"/>
    </row>
    <row r="95" spans="1:10" s="21" customFormat="1">
      <c r="A95" s="34"/>
      <c r="F95" s="3"/>
      <c r="G95" s="3"/>
      <c r="H95" s="3"/>
      <c r="I95" s="3"/>
      <c r="J95" s="3"/>
    </row>
    <row r="96" spans="1:10" s="21" customFormat="1">
      <c r="A96" s="34"/>
      <c r="F96" s="3"/>
      <c r="G96" s="3"/>
      <c r="H96" s="3"/>
      <c r="I96" s="3"/>
      <c r="J96" s="3"/>
    </row>
    <row r="97" spans="1:10" s="21" customFormat="1">
      <c r="A97" s="34"/>
      <c r="F97" s="3"/>
      <c r="G97" s="3"/>
      <c r="H97" s="3"/>
      <c r="I97" s="3"/>
      <c r="J97" s="3"/>
    </row>
    <row r="98" spans="1:10" s="21" customFormat="1">
      <c r="A98" s="34"/>
      <c r="F98" s="3"/>
      <c r="G98" s="3"/>
      <c r="H98" s="3"/>
      <c r="I98" s="3"/>
      <c r="J98" s="3"/>
    </row>
    <row r="99" spans="1:10" s="21" customFormat="1">
      <c r="A99" s="34"/>
      <c r="F99" s="3"/>
      <c r="G99" s="3"/>
      <c r="H99" s="3"/>
      <c r="I99" s="3"/>
      <c r="J99" s="3"/>
    </row>
    <row r="100" spans="1:10" s="21" customFormat="1">
      <c r="A100" s="34"/>
      <c r="F100" s="3"/>
      <c r="G100" s="3"/>
      <c r="H100" s="3"/>
      <c r="I100" s="3"/>
      <c r="J100" s="3"/>
    </row>
    <row r="101" spans="1:10" s="21" customFormat="1">
      <c r="A101" s="34"/>
      <c r="F101" s="3"/>
      <c r="G101" s="3"/>
      <c r="H101" s="3"/>
      <c r="I101" s="3"/>
      <c r="J101" s="3"/>
    </row>
    <row r="102" spans="1:10" s="21" customFormat="1">
      <c r="A102" s="34"/>
      <c r="F102" s="3"/>
      <c r="G102" s="3"/>
      <c r="H102" s="3"/>
      <c r="I102" s="3"/>
      <c r="J102" s="3"/>
    </row>
    <row r="103" spans="1:10" s="21" customFormat="1">
      <c r="A103" s="34"/>
      <c r="F103" s="3"/>
      <c r="G103" s="3"/>
      <c r="H103" s="3"/>
      <c r="I103" s="3"/>
      <c r="J103" s="3"/>
    </row>
    <row r="104" spans="1:10" s="21" customFormat="1">
      <c r="A104" s="34"/>
      <c r="F104" s="3"/>
      <c r="G104" s="3"/>
      <c r="H104" s="3"/>
      <c r="I104" s="3"/>
      <c r="J104" s="3"/>
    </row>
    <row r="105" spans="1:10" s="21" customFormat="1">
      <c r="A105" s="34"/>
      <c r="F105" s="3"/>
      <c r="G105" s="3"/>
      <c r="H105" s="3"/>
      <c r="I105" s="3"/>
      <c r="J105" s="3"/>
    </row>
    <row r="106" spans="1:10" s="21" customFormat="1">
      <c r="A106" s="34"/>
      <c r="F106" s="3"/>
      <c r="G106" s="3"/>
      <c r="H106" s="3"/>
      <c r="I106" s="3"/>
      <c r="J106" s="3"/>
    </row>
    <row r="107" spans="1:10" s="21" customFormat="1">
      <c r="A107" s="34"/>
      <c r="F107" s="3"/>
      <c r="G107" s="3"/>
      <c r="H107" s="3"/>
      <c r="I107" s="3"/>
      <c r="J107" s="3"/>
    </row>
    <row r="108" spans="1:10" s="21" customFormat="1">
      <c r="A108" s="34"/>
      <c r="F108" s="3"/>
      <c r="G108" s="3"/>
      <c r="H108" s="3"/>
      <c r="I108" s="3"/>
      <c r="J108" s="3"/>
    </row>
    <row r="109" spans="1:10" s="21" customFormat="1">
      <c r="A109" s="34"/>
      <c r="F109" s="3"/>
      <c r="G109" s="3"/>
      <c r="H109" s="3"/>
      <c r="I109" s="3"/>
      <c r="J109" s="3"/>
    </row>
    <row r="110" spans="1:10" s="21" customFormat="1">
      <c r="A110" s="34"/>
      <c r="F110" s="3"/>
      <c r="G110" s="3"/>
      <c r="H110" s="3"/>
      <c r="I110" s="3"/>
      <c r="J110" s="3"/>
    </row>
    <row r="111" spans="1:10" s="21" customFormat="1">
      <c r="A111" s="34"/>
      <c r="F111" s="3"/>
      <c r="G111" s="3"/>
      <c r="H111" s="3"/>
      <c r="I111" s="3"/>
      <c r="J111" s="3"/>
    </row>
    <row r="112" spans="1:10" s="21" customFormat="1">
      <c r="A112" s="34"/>
      <c r="F112" s="3"/>
      <c r="G112" s="3"/>
      <c r="H112" s="3"/>
      <c r="I112" s="3"/>
      <c r="J112" s="3"/>
    </row>
    <row r="113" spans="1:10" s="21" customFormat="1">
      <c r="A113" s="34"/>
      <c r="F113" s="3"/>
      <c r="G113" s="3"/>
      <c r="H113" s="3"/>
      <c r="I113" s="3"/>
      <c r="J113" s="3"/>
    </row>
    <row r="114" spans="1:10" s="21" customFormat="1">
      <c r="A114" s="34"/>
      <c r="F114" s="3"/>
      <c r="G114" s="3"/>
      <c r="H114" s="3"/>
      <c r="I114" s="3"/>
      <c r="J114" s="3"/>
    </row>
    <row r="115" spans="1:10" s="21" customFormat="1">
      <c r="A115" s="34"/>
      <c r="F115" s="3"/>
      <c r="G115" s="3"/>
      <c r="H115" s="3"/>
      <c r="I115" s="3"/>
      <c r="J115" s="3"/>
    </row>
    <row r="116" spans="1:10" s="21" customFormat="1">
      <c r="A116" s="34"/>
      <c r="F116" s="3"/>
      <c r="G116" s="3"/>
      <c r="H116" s="3"/>
      <c r="I116" s="3"/>
      <c r="J116" s="3"/>
    </row>
    <row r="117" spans="1:10" s="21" customFormat="1">
      <c r="A117" s="34"/>
      <c r="F117" s="3"/>
      <c r="G117" s="3"/>
      <c r="H117" s="3"/>
      <c r="I117" s="3"/>
      <c r="J117" s="3"/>
    </row>
    <row r="118" spans="1:10" s="21" customFormat="1">
      <c r="A118" s="34"/>
      <c r="F118" s="3"/>
      <c r="G118" s="3"/>
      <c r="H118" s="3"/>
      <c r="I118" s="3"/>
      <c r="J118" s="3"/>
    </row>
    <row r="119" spans="1:10" s="21" customFormat="1">
      <c r="A119" s="34"/>
      <c r="F119" s="3"/>
      <c r="G119" s="3"/>
      <c r="H119" s="3"/>
      <c r="I119" s="3"/>
      <c r="J119" s="3"/>
    </row>
    <row r="120" spans="1:10" s="21" customFormat="1">
      <c r="A120" s="34"/>
      <c r="F120" s="3"/>
      <c r="G120" s="3"/>
      <c r="H120" s="3"/>
      <c r="I120" s="3"/>
      <c r="J120" s="3"/>
    </row>
    <row r="121" spans="1:10" s="21" customFormat="1">
      <c r="A121" s="34"/>
      <c r="F121" s="3"/>
      <c r="G121" s="3"/>
      <c r="H121" s="3"/>
      <c r="I121" s="3"/>
      <c r="J121" s="3"/>
    </row>
    <row r="122" spans="1:10" s="21" customFormat="1">
      <c r="A122" s="34"/>
      <c r="F122" s="3"/>
      <c r="G122" s="3"/>
      <c r="H122" s="3"/>
      <c r="I122" s="3"/>
      <c r="J122" s="3"/>
    </row>
    <row r="123" spans="1:10" s="21" customFormat="1">
      <c r="A123" s="34"/>
      <c r="F123" s="3"/>
      <c r="G123" s="3"/>
      <c r="H123" s="3"/>
      <c r="I123" s="3"/>
      <c r="J123" s="3"/>
    </row>
    <row r="124" spans="1:10" s="21" customFormat="1">
      <c r="A124" s="34"/>
      <c r="F124" s="3"/>
      <c r="G124" s="3"/>
      <c r="H124" s="3"/>
      <c r="I124" s="3"/>
      <c r="J124" s="3"/>
    </row>
    <row r="125" spans="1:10" s="21" customFormat="1">
      <c r="A125" s="34"/>
      <c r="F125" s="3"/>
      <c r="G125" s="3"/>
      <c r="H125" s="3"/>
      <c r="I125" s="3"/>
      <c r="J125" s="3"/>
    </row>
    <row r="126" spans="1:10" s="21" customFormat="1">
      <c r="A126" s="34"/>
      <c r="F126" s="3"/>
      <c r="G126" s="3"/>
      <c r="H126" s="3"/>
      <c r="I126" s="3"/>
      <c r="J126" s="3"/>
    </row>
    <row r="127" spans="1:10" s="21" customFormat="1">
      <c r="A127" s="34"/>
      <c r="F127" s="3"/>
      <c r="G127" s="3"/>
      <c r="H127" s="3"/>
      <c r="I127" s="3"/>
      <c r="J127" s="3"/>
    </row>
    <row r="128" spans="1:10" s="21" customFormat="1">
      <c r="A128" s="34"/>
      <c r="F128" s="3"/>
      <c r="G128" s="3"/>
      <c r="H128" s="3"/>
      <c r="I128" s="3"/>
      <c r="J128" s="3"/>
    </row>
    <row r="129" spans="1:10" s="21" customFormat="1">
      <c r="A129" s="34"/>
      <c r="F129" s="3"/>
      <c r="G129" s="3"/>
      <c r="H129" s="3"/>
      <c r="I129" s="3"/>
      <c r="J129" s="3"/>
    </row>
    <row r="130" spans="1:10" s="21" customFormat="1">
      <c r="A130" s="34"/>
      <c r="F130" s="3"/>
      <c r="G130" s="3"/>
      <c r="H130" s="3"/>
      <c r="I130" s="3"/>
      <c r="J130" s="3"/>
    </row>
    <row r="131" spans="1:10" s="21" customFormat="1">
      <c r="A131" s="34"/>
      <c r="F131" s="3"/>
      <c r="G131" s="3"/>
      <c r="H131" s="3"/>
      <c r="I131" s="3"/>
      <c r="J131" s="3"/>
    </row>
    <row r="132" spans="1:10" s="21" customFormat="1">
      <c r="A132" s="34"/>
      <c r="F132" s="3"/>
      <c r="G132" s="3"/>
      <c r="H132" s="3"/>
      <c r="I132" s="3"/>
      <c r="J132" s="3"/>
    </row>
    <row r="133" spans="1:10" s="21" customFormat="1">
      <c r="A133" s="34"/>
      <c r="F133" s="3"/>
      <c r="G133" s="3"/>
      <c r="H133" s="3"/>
      <c r="I133" s="3"/>
      <c r="J133" s="3"/>
    </row>
    <row r="134" spans="1:10" s="21" customFormat="1">
      <c r="A134" s="34"/>
      <c r="F134" s="3"/>
      <c r="G134" s="3"/>
      <c r="H134" s="3"/>
      <c r="I134" s="3"/>
      <c r="J134" s="3"/>
    </row>
    <row r="135" spans="1:10" s="21" customFormat="1">
      <c r="A135" s="34"/>
      <c r="F135" s="3"/>
      <c r="G135" s="3"/>
      <c r="H135" s="3"/>
      <c r="I135" s="3"/>
      <c r="J135" s="3"/>
    </row>
    <row r="136" spans="1:10" s="21" customFormat="1">
      <c r="A136" s="34"/>
      <c r="F136" s="3"/>
      <c r="G136" s="3"/>
      <c r="H136" s="3"/>
      <c r="I136" s="3"/>
      <c r="J136" s="3"/>
    </row>
    <row r="137" spans="1:10" s="21" customFormat="1">
      <c r="A137" s="34"/>
      <c r="F137" s="3"/>
      <c r="G137" s="3"/>
      <c r="H137" s="3"/>
      <c r="I137" s="3"/>
      <c r="J137" s="3"/>
    </row>
    <row r="138" spans="1:10" s="21" customFormat="1">
      <c r="A138" s="34"/>
      <c r="F138" s="3"/>
      <c r="G138" s="3"/>
      <c r="H138" s="3"/>
      <c r="I138" s="3"/>
      <c r="J138" s="3"/>
    </row>
    <row r="139" spans="1:10" s="21" customFormat="1">
      <c r="A139" s="34"/>
      <c r="F139" s="3"/>
      <c r="G139" s="3"/>
      <c r="H139" s="3"/>
      <c r="I139" s="3"/>
      <c r="J139" s="3"/>
    </row>
    <row r="140" spans="1:10" s="21" customFormat="1">
      <c r="A140" s="34"/>
      <c r="F140" s="3"/>
      <c r="G140" s="3"/>
      <c r="H140" s="3"/>
      <c r="I140" s="3"/>
      <c r="J140" s="3"/>
    </row>
    <row r="141" spans="1:10" s="21" customFormat="1">
      <c r="A141" s="34"/>
      <c r="F141" s="3"/>
      <c r="G141" s="3"/>
      <c r="H141" s="3"/>
      <c r="I141" s="3"/>
      <c r="J141" s="3"/>
    </row>
    <row r="142" spans="1:10" s="21" customFormat="1">
      <c r="A142" s="34"/>
      <c r="F142" s="3"/>
      <c r="G142" s="3"/>
      <c r="H142" s="3"/>
      <c r="I142" s="3"/>
      <c r="J142" s="3"/>
    </row>
    <row r="143" spans="1:10" s="21" customFormat="1">
      <c r="A143" s="34"/>
      <c r="F143" s="3"/>
      <c r="G143" s="3"/>
      <c r="H143" s="3"/>
      <c r="I143" s="3"/>
      <c r="J143" s="3"/>
    </row>
    <row r="144" spans="1:10" s="21" customFormat="1">
      <c r="A144" s="34"/>
      <c r="F144" s="3"/>
      <c r="G144" s="3"/>
      <c r="H144" s="3"/>
      <c r="I144" s="3"/>
      <c r="J144" s="3"/>
    </row>
    <row r="145" spans="1:10" s="21" customFormat="1">
      <c r="A145" s="34"/>
      <c r="F145" s="3"/>
      <c r="G145" s="3"/>
      <c r="H145" s="3"/>
      <c r="I145" s="3"/>
      <c r="J145" s="3"/>
    </row>
    <row r="146" spans="1:10" s="21" customFormat="1">
      <c r="A146" s="34"/>
      <c r="F146" s="3"/>
      <c r="G146" s="3"/>
      <c r="H146" s="3"/>
      <c r="I146" s="3"/>
      <c r="J146" s="3"/>
    </row>
    <row r="147" spans="1:10" s="21" customFormat="1">
      <c r="A147" s="34"/>
      <c r="F147" s="3"/>
      <c r="G147" s="3"/>
      <c r="H147" s="3"/>
      <c r="I147" s="3"/>
      <c r="J147" s="3"/>
    </row>
    <row r="148" spans="1:10" s="21" customFormat="1">
      <c r="A148" s="34"/>
      <c r="F148" s="3"/>
      <c r="G148" s="3"/>
      <c r="H148" s="3"/>
      <c r="I148" s="3"/>
      <c r="J148" s="3"/>
    </row>
    <row r="149" spans="1:10" s="21" customFormat="1">
      <c r="A149" s="34"/>
      <c r="F149" s="3"/>
      <c r="G149" s="3"/>
      <c r="H149" s="3"/>
      <c r="I149" s="3"/>
      <c r="J149" s="3"/>
    </row>
    <row r="150" spans="1:10" s="21" customFormat="1">
      <c r="A150" s="34"/>
      <c r="F150" s="3"/>
      <c r="G150" s="3"/>
      <c r="H150" s="3"/>
      <c r="I150" s="3"/>
      <c r="J150" s="3"/>
    </row>
    <row r="151" spans="1:10" s="21" customFormat="1">
      <c r="A151" s="34"/>
      <c r="F151" s="3"/>
      <c r="G151" s="3"/>
      <c r="H151" s="3"/>
      <c r="I151" s="3"/>
      <c r="J151" s="3"/>
    </row>
    <row r="152" spans="1:10" s="21" customFormat="1">
      <c r="A152" s="34"/>
      <c r="F152" s="3"/>
      <c r="G152" s="3"/>
      <c r="H152" s="3"/>
      <c r="I152" s="3"/>
      <c r="J152" s="3"/>
    </row>
    <row r="153" spans="1:10" s="21" customFormat="1">
      <c r="A153" s="34"/>
      <c r="F153" s="3"/>
      <c r="G153" s="3"/>
      <c r="H153" s="3"/>
      <c r="I153" s="3"/>
      <c r="J153" s="3"/>
    </row>
    <row r="154" spans="1:10" s="21" customFormat="1">
      <c r="A154" s="34"/>
      <c r="F154" s="3"/>
      <c r="G154" s="3"/>
      <c r="H154" s="3"/>
      <c r="I154" s="3"/>
      <c r="J154" s="3"/>
    </row>
    <row r="155" spans="1:10" s="21" customFormat="1">
      <c r="A155" s="34"/>
      <c r="F155" s="3"/>
      <c r="G155" s="3"/>
      <c r="H155" s="3"/>
      <c r="I155" s="3"/>
      <c r="J155" s="3"/>
    </row>
    <row r="156" spans="1:10" s="21" customFormat="1">
      <c r="A156" s="34"/>
      <c r="F156" s="3"/>
      <c r="G156" s="3"/>
      <c r="H156" s="3"/>
      <c r="I156" s="3"/>
      <c r="J156" s="3"/>
    </row>
    <row r="157" spans="1:10" s="21" customFormat="1">
      <c r="A157" s="34"/>
      <c r="F157" s="3"/>
      <c r="G157" s="3"/>
      <c r="H157" s="3"/>
      <c r="I157" s="3"/>
      <c r="J157" s="3"/>
    </row>
    <row r="158" spans="1:10" s="21" customFormat="1">
      <c r="A158" s="34"/>
      <c r="F158" s="3"/>
      <c r="G158" s="3"/>
      <c r="H158" s="3"/>
      <c r="I158" s="3"/>
      <c r="J158" s="3"/>
    </row>
    <row r="159" spans="1:10" s="21" customFormat="1">
      <c r="A159" s="34"/>
      <c r="F159" s="3"/>
      <c r="G159" s="3"/>
      <c r="H159" s="3"/>
      <c r="I159" s="3"/>
      <c r="J159" s="3"/>
    </row>
    <row r="160" spans="1:10" s="21" customFormat="1">
      <c r="A160" s="34"/>
      <c r="F160" s="3"/>
      <c r="G160" s="3"/>
      <c r="H160" s="3"/>
      <c r="I160" s="3"/>
      <c r="J160" s="3"/>
    </row>
    <row r="161" spans="1:10" s="21" customFormat="1">
      <c r="A161" s="34"/>
      <c r="F161" s="3"/>
      <c r="G161" s="3"/>
      <c r="H161" s="3"/>
      <c r="I161" s="3"/>
      <c r="J161" s="3"/>
    </row>
    <row r="162" spans="1:10" s="21" customFormat="1">
      <c r="A162" s="34"/>
      <c r="F162" s="3"/>
      <c r="G162" s="3"/>
      <c r="H162" s="3"/>
      <c r="I162" s="3"/>
      <c r="J162" s="3"/>
    </row>
    <row r="163" spans="1:10" s="21" customFormat="1">
      <c r="A163" s="34"/>
      <c r="F163" s="3"/>
      <c r="G163" s="3"/>
      <c r="H163" s="3"/>
      <c r="I163" s="3"/>
      <c r="J163" s="3"/>
    </row>
    <row r="164" spans="1:10" s="21" customFormat="1">
      <c r="A164" s="34"/>
      <c r="F164" s="3"/>
      <c r="G164" s="3"/>
      <c r="H164" s="3"/>
      <c r="I164" s="3"/>
      <c r="J164" s="3"/>
    </row>
    <row r="165" spans="1:10" s="21" customFormat="1">
      <c r="A165" s="34"/>
      <c r="F165" s="3"/>
      <c r="G165" s="3"/>
      <c r="H165" s="3"/>
      <c r="I165" s="3"/>
      <c r="J165" s="3"/>
    </row>
    <row r="166" spans="1:10" s="21" customFormat="1">
      <c r="A166" s="34"/>
      <c r="F166" s="3"/>
      <c r="G166" s="3"/>
      <c r="H166" s="3"/>
      <c r="I166" s="3"/>
      <c r="J166" s="3"/>
    </row>
    <row r="167" spans="1:10" s="21" customFormat="1">
      <c r="A167" s="34"/>
      <c r="F167" s="3"/>
      <c r="G167" s="3"/>
      <c r="H167" s="3"/>
      <c r="I167" s="3"/>
      <c r="J167" s="3"/>
    </row>
    <row r="168" spans="1:10" s="21" customFormat="1">
      <c r="A168" s="34"/>
      <c r="F168" s="3"/>
      <c r="G168" s="3"/>
      <c r="H168" s="3"/>
      <c r="I168" s="3"/>
      <c r="J168" s="3"/>
    </row>
    <row r="169" spans="1:10" s="21" customFormat="1">
      <c r="A169" s="34"/>
      <c r="F169" s="3"/>
      <c r="G169" s="3"/>
      <c r="H169" s="3"/>
      <c r="I169" s="3"/>
      <c r="J169" s="3"/>
    </row>
    <row r="170" spans="1:10" s="21" customFormat="1">
      <c r="A170" s="34"/>
      <c r="F170" s="3"/>
      <c r="G170" s="3"/>
      <c r="H170" s="3"/>
      <c r="I170" s="3"/>
      <c r="J170" s="3"/>
    </row>
    <row r="171" spans="1:10" s="21" customFormat="1">
      <c r="A171" s="34"/>
      <c r="F171" s="3"/>
      <c r="G171" s="3"/>
      <c r="H171" s="3"/>
      <c r="I171" s="3"/>
      <c r="J171" s="3"/>
    </row>
    <row r="172" spans="1:10" s="21" customFormat="1">
      <c r="A172" s="34"/>
      <c r="F172" s="3"/>
      <c r="G172" s="3"/>
      <c r="H172" s="3"/>
      <c r="I172" s="3"/>
      <c r="J172" s="3"/>
    </row>
    <row r="173" spans="1:10" s="21" customFormat="1">
      <c r="A173" s="34"/>
      <c r="F173" s="3"/>
      <c r="G173" s="3"/>
      <c r="H173" s="3"/>
      <c r="I173" s="3"/>
      <c r="J173" s="3"/>
    </row>
    <row r="174" spans="1:10" s="21" customFormat="1">
      <c r="A174" s="34"/>
      <c r="F174" s="3"/>
      <c r="G174" s="3"/>
      <c r="H174" s="3"/>
      <c r="I174" s="3"/>
      <c r="J174" s="3"/>
    </row>
    <row r="175" spans="1:10" s="21" customFormat="1">
      <c r="A175" s="34"/>
      <c r="F175" s="3"/>
      <c r="G175" s="3"/>
      <c r="H175" s="3"/>
      <c r="I175" s="3"/>
      <c r="J175" s="3"/>
    </row>
    <row r="176" spans="1:10" s="21" customFormat="1">
      <c r="A176" s="34"/>
      <c r="F176" s="3"/>
      <c r="G176" s="3"/>
      <c r="H176" s="3"/>
      <c r="I176" s="3"/>
      <c r="J176" s="3"/>
    </row>
    <row r="177" spans="1:10" s="21" customFormat="1">
      <c r="A177" s="34"/>
      <c r="F177" s="3"/>
      <c r="G177" s="3"/>
      <c r="H177" s="3"/>
      <c r="I177" s="3"/>
      <c r="J177" s="3"/>
    </row>
    <row r="178" spans="1:10" s="21" customFormat="1">
      <c r="A178" s="34"/>
      <c r="F178" s="3"/>
      <c r="G178" s="3"/>
      <c r="H178" s="3"/>
      <c r="I178" s="3"/>
      <c r="J178" s="3"/>
    </row>
    <row r="179" spans="1:10" s="21" customFormat="1">
      <c r="A179" s="34"/>
      <c r="F179" s="3"/>
      <c r="G179" s="3"/>
      <c r="H179" s="3"/>
      <c r="I179" s="3"/>
      <c r="J179" s="3"/>
    </row>
    <row r="180" spans="1:10" s="21" customFormat="1">
      <c r="A180" s="34"/>
      <c r="F180" s="3"/>
      <c r="G180" s="3"/>
      <c r="H180" s="3"/>
      <c r="I180" s="3"/>
      <c r="J180" s="3"/>
    </row>
    <row r="181" spans="1:10" s="21" customFormat="1">
      <c r="A181" s="34"/>
      <c r="F181" s="3"/>
      <c r="G181" s="3"/>
      <c r="H181" s="3"/>
      <c r="I181" s="3"/>
      <c r="J181" s="3"/>
    </row>
    <row r="182" spans="1:10" s="21" customFormat="1">
      <c r="A182" s="34"/>
      <c r="F182" s="3"/>
      <c r="G182" s="3"/>
      <c r="H182" s="3"/>
      <c r="I182" s="3"/>
      <c r="J182" s="3"/>
    </row>
    <row r="183" spans="1:10" s="21" customFormat="1">
      <c r="A183" s="34"/>
      <c r="F183" s="3"/>
      <c r="G183" s="3"/>
      <c r="H183" s="3"/>
      <c r="I183" s="3"/>
      <c r="J183" s="3"/>
    </row>
    <row r="184" spans="1:10" s="21" customFormat="1">
      <c r="A184" s="34"/>
      <c r="F184" s="3"/>
      <c r="G184" s="3"/>
      <c r="H184" s="3"/>
      <c r="I184" s="3"/>
      <c r="J184" s="3"/>
    </row>
    <row r="185" spans="1:10" s="21" customFormat="1">
      <c r="A185" s="34"/>
      <c r="F185" s="3"/>
      <c r="G185" s="3"/>
      <c r="H185" s="3"/>
      <c r="I185" s="3"/>
      <c r="J185" s="3"/>
    </row>
    <row r="186" spans="1:10" s="21" customFormat="1">
      <c r="A186" s="34"/>
      <c r="F186" s="3"/>
      <c r="G186" s="3"/>
      <c r="H186" s="3"/>
      <c r="I186" s="3"/>
      <c r="J186" s="3"/>
    </row>
    <row r="187" spans="1:10" s="21" customFormat="1">
      <c r="A187" s="34"/>
      <c r="F187" s="3"/>
      <c r="G187" s="3"/>
      <c r="H187" s="3"/>
      <c r="I187" s="3"/>
      <c r="J187" s="3"/>
    </row>
    <row r="188" spans="1:10" s="21" customFormat="1">
      <c r="A188" s="34"/>
      <c r="F188" s="3"/>
      <c r="G188" s="3"/>
      <c r="H188" s="3"/>
      <c r="I188" s="3"/>
      <c r="J188" s="3"/>
    </row>
    <row r="189" spans="1:10" s="21" customFormat="1">
      <c r="A189" s="34"/>
      <c r="F189" s="3"/>
      <c r="G189" s="3"/>
      <c r="H189" s="3"/>
      <c r="I189" s="3"/>
      <c r="J189" s="3"/>
    </row>
    <row r="190" spans="1:10" s="21" customFormat="1">
      <c r="A190" s="34"/>
      <c r="F190" s="3"/>
      <c r="G190" s="3"/>
      <c r="H190" s="3"/>
      <c r="I190" s="3"/>
      <c r="J190" s="3"/>
    </row>
    <row r="191" spans="1:10" s="21" customFormat="1">
      <c r="A191" s="34"/>
      <c r="F191" s="3"/>
      <c r="G191" s="3"/>
      <c r="H191" s="3"/>
      <c r="I191" s="3"/>
      <c r="J191" s="3"/>
    </row>
    <row r="192" spans="1:10" s="21" customFormat="1">
      <c r="A192" s="34"/>
      <c r="F192" s="3"/>
      <c r="G192" s="3"/>
      <c r="H192" s="3"/>
      <c r="I192" s="3"/>
      <c r="J192" s="3"/>
    </row>
    <row r="193" spans="1:10" s="21" customFormat="1">
      <c r="A193" s="34"/>
      <c r="F193" s="3"/>
      <c r="G193" s="3"/>
      <c r="H193" s="3"/>
      <c r="I193" s="3"/>
      <c r="J193" s="3"/>
    </row>
    <row r="194" spans="1:10" s="21" customFormat="1">
      <c r="A194" s="34"/>
      <c r="F194" s="3"/>
      <c r="G194" s="3"/>
      <c r="H194" s="3"/>
      <c r="I194" s="3"/>
      <c r="J194" s="3"/>
    </row>
    <row r="195" spans="1:10" s="21" customFormat="1">
      <c r="A195" s="34"/>
      <c r="F195" s="3"/>
      <c r="G195" s="3"/>
      <c r="H195" s="3"/>
      <c r="I195" s="3"/>
      <c r="J195" s="3"/>
    </row>
    <row r="196" spans="1:10" s="21" customFormat="1">
      <c r="A196" s="34"/>
      <c r="F196" s="3"/>
      <c r="G196" s="3"/>
      <c r="H196" s="3"/>
      <c r="I196" s="3"/>
      <c r="J196" s="3"/>
    </row>
    <row r="197" spans="1:10" s="21" customFormat="1">
      <c r="A197" s="34"/>
      <c r="F197" s="3"/>
      <c r="G197" s="3"/>
      <c r="H197" s="3"/>
      <c r="I197" s="3"/>
      <c r="J197" s="3"/>
    </row>
    <row r="198" spans="1:10" s="21" customFormat="1">
      <c r="A198" s="34"/>
      <c r="F198" s="3"/>
      <c r="G198" s="3"/>
      <c r="H198" s="3"/>
      <c r="I198" s="3"/>
      <c r="J198" s="3"/>
    </row>
    <row r="199" spans="1:10" s="21" customFormat="1">
      <c r="A199" s="34"/>
      <c r="F199" s="3"/>
      <c r="G199" s="3"/>
      <c r="H199" s="3"/>
      <c r="I199" s="3"/>
      <c r="J199" s="3"/>
    </row>
    <row r="200" spans="1:10" s="21" customFormat="1">
      <c r="A200" s="34"/>
      <c r="F200" s="3"/>
      <c r="G200" s="3"/>
      <c r="H200" s="3"/>
      <c r="I200" s="3"/>
      <c r="J200" s="3"/>
    </row>
    <row r="201" spans="1:10" s="21" customFormat="1">
      <c r="A201" s="34"/>
      <c r="F201" s="3"/>
      <c r="G201" s="3"/>
      <c r="H201" s="3"/>
      <c r="I201" s="3"/>
      <c r="J201" s="3"/>
    </row>
    <row r="202" spans="1:10" s="21" customFormat="1">
      <c r="A202" s="34"/>
      <c r="F202" s="3"/>
      <c r="G202" s="3"/>
      <c r="H202" s="3"/>
      <c r="I202" s="3"/>
      <c r="J202" s="3"/>
    </row>
    <row r="203" spans="1:10" s="21" customFormat="1">
      <c r="A203" s="34"/>
      <c r="F203" s="3"/>
      <c r="G203" s="3"/>
      <c r="H203" s="3"/>
      <c r="I203" s="3"/>
      <c r="J203" s="3"/>
    </row>
    <row r="204" spans="1:10" s="21" customFormat="1">
      <c r="A204" s="34"/>
      <c r="F204" s="3"/>
      <c r="G204" s="3"/>
      <c r="H204" s="3"/>
      <c r="I204" s="3"/>
      <c r="J204" s="3"/>
    </row>
    <row r="205" spans="1:10" s="21" customFormat="1">
      <c r="A205" s="34"/>
      <c r="F205" s="3"/>
      <c r="G205" s="3"/>
      <c r="H205" s="3"/>
      <c r="I205" s="3"/>
      <c r="J205" s="3"/>
    </row>
    <row r="206" spans="1:10" s="21" customFormat="1">
      <c r="A206" s="34"/>
      <c r="F206" s="3"/>
      <c r="G206" s="3"/>
      <c r="H206" s="3"/>
      <c r="I206" s="3"/>
      <c r="J206" s="3"/>
    </row>
    <row r="207" spans="1:10" s="21" customFormat="1">
      <c r="A207" s="34"/>
      <c r="F207" s="3"/>
      <c r="G207" s="3"/>
      <c r="H207" s="3"/>
      <c r="I207" s="3"/>
      <c r="J207" s="3"/>
    </row>
    <row r="208" spans="1:10" s="21" customFormat="1">
      <c r="A208" s="34"/>
      <c r="F208" s="3"/>
      <c r="G208" s="3"/>
      <c r="H208" s="3"/>
      <c r="I208" s="3"/>
      <c r="J208" s="3"/>
    </row>
    <row r="209" spans="1:10" s="21" customFormat="1">
      <c r="A209" s="34"/>
      <c r="F209" s="3"/>
      <c r="G209" s="3"/>
      <c r="H209" s="3"/>
      <c r="I209" s="3"/>
      <c r="J209" s="3"/>
    </row>
    <row r="210" spans="1:10" s="21" customFormat="1">
      <c r="A210" s="34"/>
      <c r="F210" s="3"/>
      <c r="G210" s="3"/>
      <c r="H210" s="3"/>
      <c r="I210" s="3"/>
      <c r="J210" s="3"/>
    </row>
    <row r="211" spans="1:10" s="21" customFormat="1">
      <c r="A211" s="34"/>
      <c r="F211" s="3"/>
      <c r="G211" s="3"/>
      <c r="H211" s="3"/>
      <c r="I211" s="3"/>
      <c r="J211" s="3"/>
    </row>
    <row r="212" spans="1:10" s="21" customFormat="1">
      <c r="A212" s="34"/>
      <c r="F212" s="3"/>
      <c r="G212" s="3"/>
      <c r="H212" s="3"/>
      <c r="I212" s="3"/>
      <c r="J212" s="3"/>
    </row>
    <row r="213" spans="1:10" s="21" customFormat="1">
      <c r="A213" s="34"/>
      <c r="F213" s="3"/>
      <c r="G213" s="3"/>
      <c r="H213" s="3"/>
      <c r="I213" s="3"/>
      <c r="J213" s="3"/>
    </row>
    <row r="214" spans="1:10" s="21" customFormat="1">
      <c r="A214" s="34"/>
      <c r="F214" s="3"/>
      <c r="G214" s="3"/>
      <c r="H214" s="3"/>
      <c r="I214" s="3"/>
      <c r="J214" s="3"/>
    </row>
    <row r="215" spans="1:10" s="21" customFormat="1">
      <c r="A215" s="34"/>
      <c r="F215" s="3"/>
      <c r="G215" s="3"/>
      <c r="H215" s="3"/>
      <c r="I215" s="3"/>
      <c r="J215" s="3"/>
    </row>
    <row r="216" spans="1:10" s="21" customFormat="1">
      <c r="A216" s="34"/>
      <c r="F216" s="3"/>
      <c r="G216" s="3"/>
      <c r="H216" s="3"/>
      <c r="I216" s="3"/>
      <c r="J216" s="3"/>
    </row>
    <row r="217" spans="1:10" s="21" customFormat="1">
      <c r="A217" s="34"/>
      <c r="F217" s="3"/>
      <c r="G217" s="3"/>
      <c r="H217" s="3"/>
      <c r="I217" s="3"/>
      <c r="J217" s="3"/>
    </row>
    <row r="218" spans="1:10" s="21" customFormat="1">
      <c r="A218" s="34"/>
      <c r="F218" s="3"/>
      <c r="G218" s="3"/>
      <c r="H218" s="3"/>
      <c r="I218" s="3"/>
      <c r="J218" s="3"/>
    </row>
    <row r="219" spans="1:10" s="21" customFormat="1">
      <c r="A219" s="34"/>
      <c r="F219" s="3"/>
      <c r="G219" s="3"/>
      <c r="H219" s="3"/>
      <c r="I219" s="3"/>
      <c r="J219" s="3"/>
    </row>
    <row r="220" spans="1:10" s="21" customFormat="1">
      <c r="A220" s="34"/>
      <c r="F220" s="3"/>
      <c r="G220" s="3"/>
      <c r="H220" s="3"/>
      <c r="I220" s="3"/>
      <c r="J220" s="3"/>
    </row>
    <row r="221" spans="1:10" s="21" customFormat="1">
      <c r="A221" s="34"/>
      <c r="F221" s="3"/>
      <c r="G221" s="3"/>
      <c r="H221" s="3"/>
      <c r="I221" s="3"/>
      <c r="J221" s="3"/>
    </row>
    <row r="222" spans="1:10" s="21" customFormat="1">
      <c r="A222" s="34"/>
      <c r="F222" s="3"/>
      <c r="G222" s="3"/>
      <c r="H222" s="3"/>
      <c r="I222" s="3"/>
      <c r="J222" s="3"/>
    </row>
    <row r="223" spans="1:10" s="21" customFormat="1">
      <c r="A223" s="34"/>
      <c r="F223" s="3"/>
      <c r="G223" s="3"/>
      <c r="H223" s="3"/>
      <c r="I223" s="3"/>
      <c r="J223" s="3"/>
    </row>
    <row r="224" spans="1:10" s="21" customFormat="1">
      <c r="A224" s="34"/>
      <c r="F224" s="3"/>
      <c r="G224" s="3"/>
      <c r="H224" s="3"/>
      <c r="I224" s="3"/>
      <c r="J224" s="3"/>
    </row>
    <row r="225" spans="1:10" s="21" customFormat="1">
      <c r="A225" s="34"/>
      <c r="F225" s="3"/>
      <c r="G225" s="3"/>
      <c r="H225" s="3"/>
      <c r="I225" s="3"/>
      <c r="J225" s="3"/>
    </row>
    <row r="226" spans="1:10" s="21" customFormat="1">
      <c r="A226" s="34"/>
      <c r="F226" s="3"/>
      <c r="G226" s="3"/>
      <c r="H226" s="3"/>
      <c r="I226" s="3"/>
      <c r="J226" s="3"/>
    </row>
    <row r="227" spans="1:10">
      <c r="A227" s="34"/>
    </row>
    <row r="228" spans="1:10">
      <c r="A228" s="34"/>
    </row>
    <row r="229" spans="1:10">
      <c r="A229" s="34"/>
    </row>
    <row r="230" spans="1:10">
      <c r="A230" s="34"/>
    </row>
    <row r="231" spans="1:10">
      <c r="A231" s="34"/>
    </row>
    <row r="232" spans="1:10">
      <c r="A232" s="34"/>
    </row>
    <row r="233" spans="1:10">
      <c r="A233" s="34"/>
    </row>
    <row r="234" spans="1:10">
      <c r="A234" s="34"/>
    </row>
    <row r="235" spans="1:10">
      <c r="A235" s="34"/>
    </row>
    <row r="236" spans="1:10">
      <c r="A236" s="34"/>
    </row>
    <row r="237" spans="1:10">
      <c r="A237" s="34"/>
    </row>
    <row r="238" spans="1:10">
      <c r="A238" s="34"/>
    </row>
  </sheetData>
  <mergeCells count="18">
    <mergeCell ref="A65:J65"/>
    <mergeCell ref="A8:J8"/>
    <mergeCell ref="A7:J7"/>
    <mergeCell ref="A10:J10"/>
    <mergeCell ref="A36:J36"/>
    <mergeCell ref="A54:J54"/>
    <mergeCell ref="A28:J28"/>
    <mergeCell ref="A15:J15"/>
    <mergeCell ref="A21:J21"/>
    <mergeCell ref="A30:J30"/>
    <mergeCell ref="A6:J6"/>
    <mergeCell ref="A12:A13"/>
    <mergeCell ref="B12:B13"/>
    <mergeCell ref="F12:F13"/>
    <mergeCell ref="G12:J12"/>
    <mergeCell ref="C12:C13"/>
    <mergeCell ref="E12:E13"/>
    <mergeCell ref="D12:D13"/>
  </mergeCells>
  <phoneticPr fontId="4" type="noConversion"/>
  <pageMargins left="0.70866141732283472" right="0.31496062992125984" top="0.74803149606299213" bottom="0.74803149606299213" header="0.31496062992125984" footer="0.31496062992125984"/>
  <pageSetup paperSize="9" scale="60" orientation="landscape" verticalDpi="300" r:id="rId1"/>
  <headerFooter alignWithMargins="0">
    <oddHeader xml:space="preserve">&amp;C&amp;"Times New Roman,обычный"&amp;14
&amp;R&amp;"Times New Roman,обычный"&amp;14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66"/>
    <pageSetUpPr fitToPage="1"/>
  </sheetPr>
  <dimension ref="A1:K312"/>
  <sheetViews>
    <sheetView view="pageBreakPreview" topLeftCell="A70" zoomScale="75" zoomScaleNormal="75" zoomScaleSheetLayoutView="50" workbookViewId="0">
      <selection activeCell="H34" sqref="H34"/>
    </sheetView>
  </sheetViews>
  <sheetFormatPr defaultRowHeight="18.75"/>
  <cols>
    <col min="1" max="1" width="87.140625" style="3" customWidth="1"/>
    <col min="2" max="2" width="10.85546875" style="21" customWidth="1"/>
    <col min="3" max="3" width="18" style="21" customWidth="1"/>
    <col min="4" max="4" width="19.140625" style="21" customWidth="1"/>
    <col min="5" max="5" width="17.85546875" style="21" customWidth="1"/>
    <col min="6" max="6" width="18.5703125" style="3" customWidth="1"/>
    <col min="7" max="10" width="16.28515625" style="3" customWidth="1"/>
    <col min="11" max="16384" width="9.140625" style="3"/>
  </cols>
  <sheetData>
    <row r="1" spans="1:1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</row>
    <row r="4" spans="1:11">
      <c r="A4" s="233" t="s">
        <v>345</v>
      </c>
      <c r="B4" s="233"/>
      <c r="C4" s="233"/>
      <c r="D4" s="233"/>
      <c r="E4" s="233"/>
      <c r="F4" s="233"/>
      <c r="G4" s="233"/>
      <c r="H4" s="233"/>
      <c r="I4" s="233"/>
      <c r="J4" s="233"/>
    </row>
    <row r="5" spans="1:11">
      <c r="A5" s="27"/>
      <c r="B5" s="37"/>
      <c r="C5" s="27"/>
      <c r="D5" s="27"/>
      <c r="E5" s="27"/>
      <c r="F5" s="27"/>
      <c r="G5" s="27"/>
      <c r="H5" s="27"/>
      <c r="I5" s="27"/>
      <c r="J5" s="27"/>
    </row>
    <row r="6" spans="1:11" ht="36" customHeight="1">
      <c r="A6" s="237" t="s">
        <v>100</v>
      </c>
      <c r="B6" s="221" t="s">
        <v>7</v>
      </c>
      <c r="C6" s="221" t="s">
        <v>16</v>
      </c>
      <c r="D6" s="221" t="s">
        <v>123</v>
      </c>
      <c r="E6" s="221" t="s">
        <v>120</v>
      </c>
      <c r="F6" s="221" t="s">
        <v>9</v>
      </c>
      <c r="G6" s="239" t="s">
        <v>121</v>
      </c>
      <c r="H6" s="240"/>
      <c r="I6" s="240"/>
      <c r="J6" s="241"/>
    </row>
    <row r="7" spans="1:11" ht="61.5" customHeight="1">
      <c r="A7" s="238"/>
      <c r="B7" s="222"/>
      <c r="C7" s="222"/>
      <c r="D7" s="222"/>
      <c r="E7" s="222"/>
      <c r="F7" s="222"/>
      <c r="G7" s="15" t="s">
        <v>80</v>
      </c>
      <c r="H7" s="15" t="s">
        <v>81</v>
      </c>
      <c r="I7" s="15" t="s">
        <v>82</v>
      </c>
      <c r="J7" s="15" t="s">
        <v>42</v>
      </c>
    </row>
    <row r="8" spans="1:11" ht="18" customHeight="1">
      <c r="A8" s="6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</row>
    <row r="9" spans="1:11" s="100" customFormat="1" ht="42" customHeight="1">
      <c r="A9" s="97" t="s">
        <v>85</v>
      </c>
      <c r="B9" s="98">
        <v>1000</v>
      </c>
      <c r="C9" s="99">
        <v>0</v>
      </c>
      <c r="D9" s="99">
        <v>0</v>
      </c>
      <c r="E9" s="99">
        <v>0</v>
      </c>
      <c r="F9" s="101">
        <f>SUM(G9:J9)</f>
        <v>580</v>
      </c>
      <c r="G9" s="99">
        <f>10+6*20</f>
        <v>130</v>
      </c>
      <c r="H9" s="99">
        <v>140</v>
      </c>
      <c r="I9" s="99">
        <v>150</v>
      </c>
      <c r="J9" s="99">
        <v>160</v>
      </c>
    </row>
    <row r="10" spans="1:11" s="102" customFormat="1" ht="37.5" customHeight="1">
      <c r="A10" s="97" t="s">
        <v>77</v>
      </c>
      <c r="B10" s="98">
        <v>1010</v>
      </c>
      <c r="C10" s="101">
        <f>SUM(C11:C18)</f>
        <v>0</v>
      </c>
      <c r="D10" s="101">
        <f t="shared" ref="D10:J10" si="0">SUM(D11:D18)</f>
        <v>45.8</v>
      </c>
      <c r="E10" s="101">
        <f t="shared" si="0"/>
        <v>45.8</v>
      </c>
      <c r="F10" s="101">
        <f t="shared" si="0"/>
        <v>2230.6099999999997</v>
      </c>
      <c r="G10" s="101">
        <f t="shared" si="0"/>
        <v>552.29</v>
      </c>
      <c r="H10" s="101">
        <f t="shared" si="0"/>
        <v>552.29</v>
      </c>
      <c r="I10" s="101">
        <f t="shared" si="0"/>
        <v>561.4</v>
      </c>
      <c r="J10" s="101">
        <f t="shared" si="0"/>
        <v>564.63</v>
      </c>
    </row>
    <row r="11" spans="1:11" s="2" customFormat="1" ht="20.100000000000001" customHeight="1">
      <c r="A11" s="8" t="s">
        <v>105</v>
      </c>
      <c r="B11" s="9">
        <v>1011</v>
      </c>
      <c r="C11" s="73">
        <v>0</v>
      </c>
      <c r="D11" s="73">
        <v>0</v>
      </c>
      <c r="E11" s="73">
        <v>0</v>
      </c>
      <c r="F11" s="80">
        <f>SUM(G11:J11)</f>
        <v>0</v>
      </c>
      <c r="G11" s="80">
        <v>0</v>
      </c>
      <c r="H11" s="80">
        <v>0</v>
      </c>
      <c r="I11" s="80">
        <v>0</v>
      </c>
      <c r="J11" s="80">
        <v>0</v>
      </c>
    </row>
    <row r="12" spans="1:11" s="2" customFormat="1" ht="20.100000000000001" customHeight="1">
      <c r="A12" s="8" t="s">
        <v>37</v>
      </c>
      <c r="B12" s="9">
        <v>1012</v>
      </c>
      <c r="C12" s="73">
        <v>0</v>
      </c>
      <c r="D12" s="73">
        <v>0</v>
      </c>
      <c r="E12" s="73">
        <v>0</v>
      </c>
      <c r="F12" s="80">
        <f t="shared" ref="F12:F16" si="1">SUM(G12:J12)</f>
        <v>600</v>
      </c>
      <c r="G12" s="80">
        <v>150</v>
      </c>
      <c r="H12" s="80">
        <v>150</v>
      </c>
      <c r="I12" s="80">
        <v>150</v>
      </c>
      <c r="J12" s="80">
        <v>150</v>
      </c>
    </row>
    <row r="13" spans="1:11" s="2" customFormat="1" ht="20.100000000000001" customHeight="1">
      <c r="A13" s="8" t="s">
        <v>36</v>
      </c>
      <c r="B13" s="9">
        <v>1013</v>
      </c>
      <c r="C13" s="73">
        <v>0</v>
      </c>
      <c r="D13" s="73">
        <v>0</v>
      </c>
      <c r="E13" s="73">
        <v>0</v>
      </c>
      <c r="F13" s="80">
        <f t="shared" si="1"/>
        <v>104.24</v>
      </c>
      <c r="G13" s="80">
        <v>26.06</v>
      </c>
      <c r="H13" s="80">
        <v>26.06</v>
      </c>
      <c r="I13" s="80">
        <v>26.06</v>
      </c>
      <c r="J13" s="80">
        <v>26.06</v>
      </c>
    </row>
    <row r="14" spans="1:11" s="2" customFormat="1" ht="20.100000000000001" customHeight="1">
      <c r="A14" s="8" t="s">
        <v>19</v>
      </c>
      <c r="B14" s="9">
        <v>1014</v>
      </c>
      <c r="C14" s="73">
        <v>0</v>
      </c>
      <c r="D14" s="73">
        <v>37.5</v>
      </c>
      <c r="E14" s="73">
        <v>37.5</v>
      </c>
      <c r="F14" s="80">
        <f t="shared" si="1"/>
        <v>874.07</v>
      </c>
      <c r="G14" s="80">
        <v>214.12</v>
      </c>
      <c r="H14" s="80">
        <v>214.12</v>
      </c>
      <c r="I14" s="80">
        <v>221.59</v>
      </c>
      <c r="J14" s="80">
        <v>224.24</v>
      </c>
    </row>
    <row r="15" spans="1:11" s="2" customFormat="1" ht="20.100000000000001" customHeight="1">
      <c r="A15" s="8" t="s">
        <v>20</v>
      </c>
      <c r="B15" s="9">
        <v>1015</v>
      </c>
      <c r="C15" s="73">
        <v>0</v>
      </c>
      <c r="D15" s="73">
        <v>8.3000000000000007</v>
      </c>
      <c r="E15" s="73">
        <v>8.3000000000000007</v>
      </c>
      <c r="F15" s="80">
        <f t="shared" si="1"/>
        <v>192.3</v>
      </c>
      <c r="G15" s="80">
        <v>47.11</v>
      </c>
      <c r="H15" s="80">
        <v>47.11</v>
      </c>
      <c r="I15" s="80">
        <v>48.75</v>
      </c>
      <c r="J15" s="80">
        <v>49.33</v>
      </c>
    </row>
    <row r="16" spans="1:11" s="2" customFormat="1" ht="39" customHeight="1">
      <c r="A16" s="8" t="s">
        <v>98</v>
      </c>
      <c r="B16" s="9">
        <v>1016</v>
      </c>
      <c r="C16" s="73">
        <v>0</v>
      </c>
      <c r="D16" s="73">
        <v>0</v>
      </c>
      <c r="E16" s="73">
        <v>0</v>
      </c>
      <c r="F16" s="80">
        <f t="shared" si="1"/>
        <v>170</v>
      </c>
      <c r="G16" s="80">
        <v>42.5</v>
      </c>
      <c r="H16" s="80">
        <v>42.5</v>
      </c>
      <c r="I16" s="80">
        <v>42.5</v>
      </c>
      <c r="J16" s="80">
        <v>42.5</v>
      </c>
    </row>
    <row r="17" spans="1:11" s="2" customFormat="1" ht="20.100000000000001" customHeight="1">
      <c r="A17" s="8" t="s">
        <v>35</v>
      </c>
      <c r="B17" s="9">
        <v>1017</v>
      </c>
      <c r="C17" s="73">
        <v>0</v>
      </c>
      <c r="D17" s="73">
        <v>0</v>
      </c>
      <c r="E17" s="73">
        <v>0</v>
      </c>
      <c r="F17" s="80">
        <f t="shared" ref="F17:F18" si="2">SUM(G17:J17)</f>
        <v>170</v>
      </c>
      <c r="G17" s="80">
        <v>42.5</v>
      </c>
      <c r="H17" s="80">
        <v>42.5</v>
      </c>
      <c r="I17" s="80">
        <v>42.5</v>
      </c>
      <c r="J17" s="80">
        <v>42.5</v>
      </c>
    </row>
    <row r="18" spans="1:11" s="2" customFormat="1" ht="20.100000000000001" customHeight="1">
      <c r="A18" s="8" t="s">
        <v>353</v>
      </c>
      <c r="B18" s="9">
        <v>1018</v>
      </c>
      <c r="C18" s="73">
        <v>0</v>
      </c>
      <c r="D18" s="73">
        <v>0</v>
      </c>
      <c r="E18" s="73">
        <v>0</v>
      </c>
      <c r="F18" s="80">
        <f t="shared" si="2"/>
        <v>120</v>
      </c>
      <c r="G18" s="80">
        <v>30</v>
      </c>
      <c r="H18" s="80">
        <v>30</v>
      </c>
      <c r="I18" s="80">
        <v>30</v>
      </c>
      <c r="J18" s="80">
        <v>30</v>
      </c>
    </row>
    <row r="19" spans="1:11" s="100" customFormat="1" ht="49.5" customHeight="1">
      <c r="A19" s="97" t="s">
        <v>115</v>
      </c>
      <c r="B19" s="98">
        <v>1020</v>
      </c>
      <c r="C19" s="99">
        <f>C9-C10</f>
        <v>0</v>
      </c>
      <c r="D19" s="99">
        <f t="shared" ref="D19:J19" si="3">D9-D10</f>
        <v>-45.8</v>
      </c>
      <c r="E19" s="99">
        <f t="shared" si="3"/>
        <v>-45.8</v>
      </c>
      <c r="F19" s="99">
        <f t="shared" si="3"/>
        <v>-1650.6099999999997</v>
      </c>
      <c r="G19" s="99">
        <f t="shared" si="3"/>
        <v>-422.28999999999996</v>
      </c>
      <c r="H19" s="99">
        <f t="shared" si="3"/>
        <v>-412.28999999999996</v>
      </c>
      <c r="I19" s="99">
        <f t="shared" si="3"/>
        <v>-411.4</v>
      </c>
      <c r="J19" s="99">
        <f t="shared" si="3"/>
        <v>-404.63</v>
      </c>
    </row>
    <row r="20" spans="1:11" s="102" customFormat="1" ht="39" customHeight="1" thickBot="1">
      <c r="A20" s="105" t="s">
        <v>93</v>
      </c>
      <c r="B20" s="106">
        <v>1030</v>
      </c>
      <c r="C20" s="107">
        <f t="shared" ref="C20:J20" si="4">C21+C22+C23+C24+C25+C26+C27+C28+C29+C30+C31+C32+C33+C34+C35+C36+C37+C38+C39+C40+C42</f>
        <v>0</v>
      </c>
      <c r="D20" s="107">
        <f t="shared" si="4"/>
        <v>802.9</v>
      </c>
      <c r="E20" s="107">
        <f t="shared" si="4"/>
        <v>802.9</v>
      </c>
      <c r="F20" s="107">
        <f>F21+F22+F23+F24+F25+F26+F27+F28+F29+F30+F31+F32+F33+F34+F35+F36+F37+F38+F39+F40+F42</f>
        <v>2515.9899999999998</v>
      </c>
      <c r="G20" s="107">
        <f t="shared" si="4"/>
        <v>697.81</v>
      </c>
      <c r="H20" s="107">
        <f t="shared" si="4"/>
        <v>557.80999999999995</v>
      </c>
      <c r="I20" s="107">
        <f t="shared" si="4"/>
        <v>579.81999999999994</v>
      </c>
      <c r="J20" s="107">
        <f t="shared" si="4"/>
        <v>680.55</v>
      </c>
    </row>
    <row r="21" spans="1:11" ht="20.100000000000001" customHeight="1" thickBot="1">
      <c r="A21" s="118" t="s">
        <v>60</v>
      </c>
      <c r="B21" s="117">
        <v>1031</v>
      </c>
      <c r="C21" s="108">
        <v>0</v>
      </c>
      <c r="D21" s="108">
        <v>0</v>
      </c>
      <c r="E21" s="108">
        <v>0</v>
      </c>
      <c r="F21" s="80">
        <f t="shared" ref="F21:F42" si="5">SUM(G21:J21)</f>
        <v>20</v>
      </c>
      <c r="G21" s="108">
        <v>5</v>
      </c>
      <c r="H21" s="108">
        <v>5</v>
      </c>
      <c r="I21" s="108">
        <v>5</v>
      </c>
      <c r="J21" s="108">
        <v>5</v>
      </c>
      <c r="K21" s="104"/>
    </row>
    <row r="22" spans="1:11" ht="20.100000000000001" customHeight="1" thickBot="1">
      <c r="A22" s="118" t="s">
        <v>86</v>
      </c>
      <c r="B22" s="117">
        <v>1032</v>
      </c>
      <c r="C22" s="108">
        <v>0</v>
      </c>
      <c r="D22" s="108">
        <v>50</v>
      </c>
      <c r="E22" s="108">
        <v>50</v>
      </c>
      <c r="F22" s="80">
        <f t="shared" si="5"/>
        <v>120</v>
      </c>
      <c r="G22" s="108">
        <v>30</v>
      </c>
      <c r="H22" s="108">
        <v>30</v>
      </c>
      <c r="I22" s="108">
        <v>30</v>
      </c>
      <c r="J22" s="108">
        <v>30</v>
      </c>
      <c r="K22" s="104"/>
    </row>
    <row r="23" spans="1:11" ht="20.100000000000001" customHeight="1" thickBot="1">
      <c r="A23" s="118" t="s">
        <v>34</v>
      </c>
      <c r="B23" s="117">
        <v>1033</v>
      </c>
      <c r="C23" s="108">
        <v>0</v>
      </c>
      <c r="D23" s="108">
        <v>0</v>
      </c>
      <c r="E23" s="108">
        <v>0</v>
      </c>
      <c r="F23" s="80">
        <f t="shared" si="5"/>
        <v>0</v>
      </c>
      <c r="G23" s="108">
        <v>0</v>
      </c>
      <c r="H23" s="108">
        <v>0</v>
      </c>
      <c r="I23" s="108">
        <v>0</v>
      </c>
      <c r="J23" s="108">
        <v>0</v>
      </c>
      <c r="K23" s="104"/>
    </row>
    <row r="24" spans="1:11" ht="20.100000000000001" customHeight="1" thickBot="1">
      <c r="A24" s="118" t="s">
        <v>10</v>
      </c>
      <c r="B24" s="117">
        <v>1034</v>
      </c>
      <c r="C24" s="108">
        <v>0</v>
      </c>
      <c r="D24" s="108">
        <v>0</v>
      </c>
      <c r="E24" s="108">
        <v>0</v>
      </c>
      <c r="F24" s="80">
        <f t="shared" si="5"/>
        <v>0</v>
      </c>
      <c r="G24" s="108">
        <v>0</v>
      </c>
      <c r="H24" s="108">
        <v>0</v>
      </c>
      <c r="I24" s="108">
        <v>0</v>
      </c>
      <c r="J24" s="108">
        <v>0</v>
      </c>
      <c r="K24" s="104"/>
    </row>
    <row r="25" spans="1:11" ht="20.100000000000001" customHeight="1" thickBot="1">
      <c r="A25" s="118" t="s">
        <v>11</v>
      </c>
      <c r="B25" s="117">
        <v>1035</v>
      </c>
      <c r="C25" s="108">
        <v>0</v>
      </c>
      <c r="D25" s="108">
        <v>0</v>
      </c>
      <c r="E25" s="108">
        <v>0</v>
      </c>
      <c r="F25" s="80">
        <f t="shared" si="5"/>
        <v>0</v>
      </c>
      <c r="G25" s="108">
        <v>0</v>
      </c>
      <c r="H25" s="108">
        <v>0</v>
      </c>
      <c r="I25" s="108">
        <v>0</v>
      </c>
      <c r="J25" s="108">
        <v>0</v>
      </c>
      <c r="K25" s="104"/>
    </row>
    <row r="26" spans="1:11" s="2" customFormat="1" ht="20.100000000000001" customHeight="1" thickBot="1">
      <c r="A26" s="118" t="s">
        <v>18</v>
      </c>
      <c r="B26" s="117">
        <v>1036</v>
      </c>
      <c r="C26" s="108">
        <v>0</v>
      </c>
      <c r="D26" s="108">
        <v>0</v>
      </c>
      <c r="E26" s="108">
        <v>0</v>
      </c>
      <c r="F26" s="80">
        <f t="shared" si="5"/>
        <v>4</v>
      </c>
      <c r="G26" s="108">
        <v>1</v>
      </c>
      <c r="H26" s="108">
        <v>1</v>
      </c>
      <c r="I26" s="108">
        <v>1</v>
      </c>
      <c r="J26" s="108">
        <v>1</v>
      </c>
      <c r="K26" s="104"/>
    </row>
    <row r="27" spans="1:11" s="2" customFormat="1" ht="20.100000000000001" customHeight="1" thickBot="1">
      <c r="A27" s="118" t="s">
        <v>178</v>
      </c>
      <c r="B27" s="117">
        <v>1037</v>
      </c>
      <c r="C27" s="108">
        <v>0</v>
      </c>
      <c r="D27" s="108">
        <v>5</v>
      </c>
      <c r="E27" s="108">
        <v>5</v>
      </c>
      <c r="F27" s="80">
        <f t="shared" si="5"/>
        <v>8</v>
      </c>
      <c r="G27" s="108">
        <v>2</v>
      </c>
      <c r="H27" s="108">
        <v>2</v>
      </c>
      <c r="I27" s="108">
        <v>2</v>
      </c>
      <c r="J27" s="108">
        <v>2</v>
      </c>
      <c r="K27" s="104"/>
    </row>
    <row r="28" spans="1:11" s="2" customFormat="1" ht="20.100000000000001" customHeight="1" thickBot="1">
      <c r="A28" s="118" t="s">
        <v>19</v>
      </c>
      <c r="B28" s="117">
        <v>1038</v>
      </c>
      <c r="C28" s="108">
        <v>0</v>
      </c>
      <c r="D28" s="108">
        <v>280.5</v>
      </c>
      <c r="E28" s="108">
        <v>280.5</v>
      </c>
      <c r="F28" s="80">
        <f t="shared" si="5"/>
        <v>1578.02</v>
      </c>
      <c r="G28" s="80">
        <v>385.58</v>
      </c>
      <c r="H28" s="80">
        <v>385.58</v>
      </c>
      <c r="I28" s="80">
        <v>403.13</v>
      </c>
      <c r="J28" s="80">
        <v>403.73</v>
      </c>
      <c r="K28" s="104"/>
    </row>
    <row r="29" spans="1:11" s="2" customFormat="1" ht="20.100000000000001" customHeight="1" thickBot="1">
      <c r="A29" s="118" t="s">
        <v>20</v>
      </c>
      <c r="B29" s="117">
        <v>1039</v>
      </c>
      <c r="C29" s="108">
        <v>0</v>
      </c>
      <c r="D29" s="108">
        <v>61.7</v>
      </c>
      <c r="E29" s="108">
        <v>61.7</v>
      </c>
      <c r="F29" s="80">
        <f t="shared" si="5"/>
        <v>345.96999999999997</v>
      </c>
      <c r="G29" s="80">
        <v>84.23</v>
      </c>
      <c r="H29" s="80">
        <v>84.23</v>
      </c>
      <c r="I29" s="80">
        <v>88.69</v>
      </c>
      <c r="J29" s="80">
        <v>88.82</v>
      </c>
      <c r="K29" s="104"/>
    </row>
    <row r="30" spans="1:11" s="2" customFormat="1" ht="42" customHeight="1" thickBot="1">
      <c r="A30" s="118" t="s">
        <v>21</v>
      </c>
      <c r="B30" s="117">
        <v>1040</v>
      </c>
      <c r="C30" s="108">
        <v>0</v>
      </c>
      <c r="D30" s="108">
        <v>0</v>
      </c>
      <c r="E30" s="108">
        <v>0</v>
      </c>
      <c r="F30" s="80">
        <f t="shared" si="5"/>
        <v>0</v>
      </c>
      <c r="G30" s="108">
        <v>0</v>
      </c>
      <c r="H30" s="108">
        <v>0</v>
      </c>
      <c r="I30" s="108">
        <v>0</v>
      </c>
      <c r="J30" s="108">
        <v>0</v>
      </c>
      <c r="K30" s="104"/>
    </row>
    <row r="31" spans="1:11" s="2" customFormat="1" ht="42" customHeight="1" thickBot="1">
      <c r="A31" s="118" t="s">
        <v>22</v>
      </c>
      <c r="B31" s="117">
        <v>1041</v>
      </c>
      <c r="C31" s="108">
        <v>0</v>
      </c>
      <c r="D31" s="108">
        <v>0</v>
      </c>
      <c r="E31" s="108">
        <v>0</v>
      </c>
      <c r="F31" s="80">
        <f t="shared" si="5"/>
        <v>0</v>
      </c>
      <c r="G31" s="108">
        <v>0</v>
      </c>
      <c r="H31" s="108">
        <v>0</v>
      </c>
      <c r="I31" s="108">
        <v>0</v>
      </c>
      <c r="J31" s="108">
        <v>0</v>
      </c>
      <c r="K31" s="104"/>
    </row>
    <row r="32" spans="1:11" s="2" customFormat="1" ht="20.100000000000001" customHeight="1" thickBot="1">
      <c r="A32" s="118" t="s">
        <v>23</v>
      </c>
      <c r="B32" s="117">
        <v>1042</v>
      </c>
      <c r="C32" s="108">
        <v>0</v>
      </c>
      <c r="D32" s="108">
        <v>10</v>
      </c>
      <c r="E32" s="108">
        <v>10</v>
      </c>
      <c r="F32" s="80">
        <f t="shared" si="5"/>
        <v>0</v>
      </c>
      <c r="G32" s="108">
        <v>0</v>
      </c>
      <c r="H32" s="108">
        <v>0</v>
      </c>
      <c r="I32" s="108">
        <v>0</v>
      </c>
      <c r="J32" s="108">
        <v>0</v>
      </c>
      <c r="K32" s="104"/>
    </row>
    <row r="33" spans="1:11" s="2" customFormat="1" ht="20.100000000000001" customHeight="1" thickBot="1">
      <c r="A33" s="118" t="s">
        <v>24</v>
      </c>
      <c r="B33" s="117">
        <v>1043</v>
      </c>
      <c r="C33" s="108">
        <v>0</v>
      </c>
      <c r="D33" s="108">
        <v>0</v>
      </c>
      <c r="E33" s="108">
        <v>0</v>
      </c>
      <c r="F33" s="80">
        <f t="shared" si="5"/>
        <v>0</v>
      </c>
      <c r="G33" s="108">
        <v>0</v>
      </c>
      <c r="H33" s="108">
        <v>0</v>
      </c>
      <c r="I33" s="108">
        <v>0</v>
      </c>
      <c r="J33" s="108">
        <v>0</v>
      </c>
      <c r="K33" s="104"/>
    </row>
    <row r="34" spans="1:11" s="2" customFormat="1" ht="20.100000000000001" customHeight="1" thickBot="1">
      <c r="A34" s="118" t="s">
        <v>179</v>
      </c>
      <c r="B34" s="117">
        <v>1044</v>
      </c>
      <c r="C34" s="108">
        <v>0</v>
      </c>
      <c r="D34" s="108">
        <v>0</v>
      </c>
      <c r="E34" s="108">
        <v>0</v>
      </c>
      <c r="F34" s="80">
        <f t="shared" si="5"/>
        <v>0</v>
      </c>
      <c r="G34" s="108">
        <v>0</v>
      </c>
      <c r="H34" s="108">
        <v>0</v>
      </c>
      <c r="I34" s="108">
        <v>0</v>
      </c>
      <c r="J34" s="108">
        <v>0</v>
      </c>
      <c r="K34" s="104"/>
    </row>
    <row r="35" spans="1:11" s="2" customFormat="1" ht="20.100000000000001" customHeight="1" thickBot="1">
      <c r="A35" s="118" t="s">
        <v>38</v>
      </c>
      <c r="B35" s="117">
        <v>1045</v>
      </c>
      <c r="C35" s="108">
        <v>0</v>
      </c>
      <c r="D35" s="108">
        <v>0</v>
      </c>
      <c r="E35" s="108">
        <v>0</v>
      </c>
      <c r="F35" s="80">
        <f t="shared" si="5"/>
        <v>0</v>
      </c>
      <c r="G35" s="108">
        <v>0</v>
      </c>
      <c r="H35" s="108">
        <v>0</v>
      </c>
      <c r="I35" s="108">
        <v>0</v>
      </c>
      <c r="J35" s="108">
        <v>0</v>
      </c>
      <c r="K35" s="104"/>
    </row>
    <row r="36" spans="1:11" s="2" customFormat="1" ht="20.100000000000001" customHeight="1" thickBot="1">
      <c r="A36" s="118" t="s">
        <v>25</v>
      </c>
      <c r="B36" s="117">
        <v>1046</v>
      </c>
      <c r="C36" s="108">
        <v>0</v>
      </c>
      <c r="D36" s="108">
        <v>5.7</v>
      </c>
      <c r="E36" s="108">
        <v>5.7</v>
      </c>
      <c r="F36" s="80">
        <f t="shared" si="5"/>
        <v>0</v>
      </c>
      <c r="G36" s="108">
        <v>0</v>
      </c>
      <c r="H36" s="108">
        <v>0</v>
      </c>
      <c r="I36" s="108">
        <v>0</v>
      </c>
      <c r="J36" s="108">
        <v>0</v>
      </c>
      <c r="K36" s="104"/>
    </row>
    <row r="37" spans="1:11" s="2" customFormat="1" ht="20.100000000000001" customHeight="1" thickBot="1">
      <c r="A37" s="118" t="s">
        <v>26</v>
      </c>
      <c r="B37" s="117">
        <v>1047</v>
      </c>
      <c r="C37" s="108">
        <v>0</v>
      </c>
      <c r="D37" s="108">
        <v>10</v>
      </c>
      <c r="E37" s="108">
        <v>10</v>
      </c>
      <c r="F37" s="80">
        <f t="shared" si="5"/>
        <v>40</v>
      </c>
      <c r="G37" s="108">
        <v>40</v>
      </c>
      <c r="H37" s="108">
        <v>0</v>
      </c>
      <c r="I37" s="108">
        <v>0</v>
      </c>
      <c r="J37" s="108">
        <v>0</v>
      </c>
      <c r="K37" s="104"/>
    </row>
    <row r="38" spans="1:11" s="2" customFormat="1" ht="20.100000000000001" customHeight="1" thickBot="1">
      <c r="A38" s="118" t="s">
        <v>27</v>
      </c>
      <c r="B38" s="117">
        <v>1048</v>
      </c>
      <c r="C38" s="108">
        <v>0</v>
      </c>
      <c r="D38" s="108">
        <v>0</v>
      </c>
      <c r="E38" s="108">
        <v>0</v>
      </c>
      <c r="F38" s="80">
        <f t="shared" si="5"/>
        <v>0</v>
      </c>
      <c r="G38" s="108">
        <v>0</v>
      </c>
      <c r="H38" s="108">
        <v>0</v>
      </c>
      <c r="I38" s="108">
        <v>0</v>
      </c>
      <c r="J38" s="108">
        <v>0</v>
      </c>
      <c r="K38" s="104"/>
    </row>
    <row r="39" spans="1:11" s="2" customFormat="1" ht="20.100000000000001" customHeight="1" thickBot="1">
      <c r="A39" s="118" t="s">
        <v>180</v>
      </c>
      <c r="B39" s="117">
        <v>1049</v>
      </c>
      <c r="C39" s="108">
        <v>0</v>
      </c>
      <c r="D39" s="108">
        <v>0</v>
      </c>
      <c r="E39" s="108">
        <v>0</v>
      </c>
      <c r="F39" s="80">
        <f t="shared" si="5"/>
        <v>0</v>
      </c>
      <c r="G39" s="108">
        <v>0</v>
      </c>
      <c r="H39" s="108">
        <v>0</v>
      </c>
      <c r="I39" s="108">
        <v>0</v>
      </c>
      <c r="J39" s="108">
        <v>0</v>
      </c>
      <c r="K39" s="104"/>
    </row>
    <row r="40" spans="1:11" s="2" customFormat="1" ht="42.75" customHeight="1" thickBot="1">
      <c r="A40" s="118" t="s">
        <v>181</v>
      </c>
      <c r="B40" s="117">
        <v>1050</v>
      </c>
      <c r="C40" s="108">
        <f>C41</f>
        <v>0</v>
      </c>
      <c r="D40" s="108">
        <v>0</v>
      </c>
      <c r="E40" s="108">
        <v>0</v>
      </c>
      <c r="F40" s="80">
        <f t="shared" si="5"/>
        <v>0</v>
      </c>
      <c r="G40" s="108">
        <v>0</v>
      </c>
      <c r="H40" s="108">
        <v>0</v>
      </c>
      <c r="I40" s="108">
        <v>0</v>
      </c>
      <c r="J40" s="108">
        <v>0</v>
      </c>
      <c r="K40" s="104"/>
    </row>
    <row r="41" spans="1:11" s="2" customFormat="1" ht="20.100000000000001" customHeight="1" thickBot="1">
      <c r="A41" s="118" t="s">
        <v>28</v>
      </c>
      <c r="B41" s="117" t="s">
        <v>182</v>
      </c>
      <c r="C41" s="108">
        <f t="shared" ref="C41:C42" si="6">C42</f>
        <v>0</v>
      </c>
      <c r="D41" s="108">
        <v>0</v>
      </c>
      <c r="E41" s="108">
        <v>0</v>
      </c>
      <c r="F41" s="80">
        <f t="shared" si="5"/>
        <v>0</v>
      </c>
      <c r="G41" s="108">
        <v>0</v>
      </c>
      <c r="H41" s="108">
        <v>0</v>
      </c>
      <c r="I41" s="108">
        <v>0</v>
      </c>
      <c r="J41" s="108">
        <v>0</v>
      </c>
      <c r="K41" s="104"/>
    </row>
    <row r="42" spans="1:11" s="2" customFormat="1" ht="20.100000000000001" customHeight="1" thickBot="1">
      <c r="A42" s="118" t="s">
        <v>352</v>
      </c>
      <c r="B42" s="117">
        <v>1051</v>
      </c>
      <c r="C42" s="108">
        <f t="shared" si="6"/>
        <v>0</v>
      </c>
      <c r="D42" s="108">
        <v>380</v>
      </c>
      <c r="E42" s="108">
        <v>380</v>
      </c>
      <c r="F42" s="80">
        <f t="shared" si="5"/>
        <v>400</v>
      </c>
      <c r="G42" s="108">
        <v>150</v>
      </c>
      <c r="H42" s="108">
        <v>50</v>
      </c>
      <c r="I42" s="108">
        <v>50</v>
      </c>
      <c r="J42" s="108">
        <v>150</v>
      </c>
      <c r="K42" s="103"/>
    </row>
    <row r="43" spans="1:11" s="102" customFormat="1" ht="20.100000000000001" customHeight="1">
      <c r="A43" s="119" t="s">
        <v>94</v>
      </c>
      <c r="B43" s="120">
        <v>1060</v>
      </c>
      <c r="C43" s="121">
        <f>C44+C45+C46+C47+C48+C49+C50</f>
        <v>0</v>
      </c>
      <c r="D43" s="121">
        <f t="shared" ref="D43:J43" si="7">D44+D45+D46+D47+D48+D49+D50</f>
        <v>0</v>
      </c>
      <c r="E43" s="121">
        <f t="shared" si="7"/>
        <v>0</v>
      </c>
      <c r="F43" s="121">
        <f t="shared" si="7"/>
        <v>0</v>
      </c>
      <c r="G43" s="121">
        <f t="shared" si="7"/>
        <v>0</v>
      </c>
      <c r="H43" s="121">
        <f t="shared" si="7"/>
        <v>0</v>
      </c>
      <c r="I43" s="121">
        <f t="shared" si="7"/>
        <v>0</v>
      </c>
      <c r="J43" s="121">
        <f t="shared" si="7"/>
        <v>0</v>
      </c>
    </row>
    <row r="44" spans="1:11" s="2" customFormat="1" ht="20.100000000000001" customHeight="1">
      <c r="A44" s="8" t="s">
        <v>78</v>
      </c>
      <c r="B44" s="109">
        <v>1061</v>
      </c>
      <c r="C44" s="73">
        <v>0</v>
      </c>
      <c r="D44" s="73">
        <v>0</v>
      </c>
      <c r="E44" s="73">
        <v>0</v>
      </c>
      <c r="F44" s="73">
        <v>0</v>
      </c>
      <c r="G44" s="73">
        <v>0</v>
      </c>
      <c r="H44" s="73">
        <v>0</v>
      </c>
      <c r="I44" s="73">
        <v>0</v>
      </c>
      <c r="J44" s="73">
        <v>0</v>
      </c>
    </row>
    <row r="45" spans="1:11" s="2" customFormat="1" ht="20.100000000000001" customHeight="1">
      <c r="A45" s="8" t="s">
        <v>79</v>
      </c>
      <c r="B45" s="109">
        <v>1062</v>
      </c>
      <c r="C45" s="73">
        <v>0</v>
      </c>
      <c r="D45" s="73">
        <v>0</v>
      </c>
      <c r="E45" s="73">
        <v>0</v>
      </c>
      <c r="F45" s="73">
        <v>0</v>
      </c>
      <c r="G45" s="73">
        <v>0</v>
      </c>
      <c r="H45" s="73">
        <v>0</v>
      </c>
      <c r="I45" s="73">
        <v>0</v>
      </c>
      <c r="J45" s="73">
        <v>0</v>
      </c>
    </row>
    <row r="46" spans="1:11" s="2" customFormat="1" ht="20.100000000000001" customHeight="1">
      <c r="A46" s="8" t="s">
        <v>19</v>
      </c>
      <c r="B46" s="109">
        <v>1063</v>
      </c>
      <c r="C46" s="73">
        <v>0</v>
      </c>
      <c r="D46" s="73">
        <v>0</v>
      </c>
      <c r="E46" s="73">
        <v>0</v>
      </c>
      <c r="F46" s="73">
        <v>0</v>
      </c>
      <c r="G46" s="73">
        <v>0</v>
      </c>
      <c r="H46" s="73">
        <v>0</v>
      </c>
      <c r="I46" s="73">
        <v>0</v>
      </c>
      <c r="J46" s="73">
        <v>0</v>
      </c>
    </row>
    <row r="47" spans="1:11" s="2" customFormat="1" ht="20.100000000000001" customHeight="1">
      <c r="A47" s="87" t="s">
        <v>20</v>
      </c>
      <c r="B47" s="109">
        <v>1064</v>
      </c>
      <c r="C47" s="73">
        <v>0</v>
      </c>
      <c r="D47" s="73">
        <v>0</v>
      </c>
      <c r="E47" s="73">
        <v>0</v>
      </c>
      <c r="F47" s="73">
        <v>0</v>
      </c>
      <c r="G47" s="73">
        <v>0</v>
      </c>
      <c r="H47" s="73">
        <v>0</v>
      </c>
      <c r="I47" s="73">
        <v>0</v>
      </c>
      <c r="J47" s="73">
        <v>0</v>
      </c>
    </row>
    <row r="48" spans="1:11" s="2" customFormat="1" ht="20.100000000000001" customHeight="1">
      <c r="A48" s="8" t="s">
        <v>35</v>
      </c>
      <c r="B48" s="109">
        <v>1065</v>
      </c>
      <c r="C48" s="73">
        <v>0</v>
      </c>
      <c r="D48" s="73">
        <v>0</v>
      </c>
      <c r="E48" s="73">
        <v>0</v>
      </c>
      <c r="F48" s="73">
        <v>0</v>
      </c>
      <c r="G48" s="73">
        <v>0</v>
      </c>
      <c r="H48" s="73">
        <v>0</v>
      </c>
      <c r="I48" s="73">
        <v>0</v>
      </c>
      <c r="J48" s="73">
        <v>0</v>
      </c>
    </row>
    <row r="49" spans="1:11" s="2" customFormat="1" ht="20.100000000000001" customHeight="1">
      <c r="A49" s="8" t="s">
        <v>47</v>
      </c>
      <c r="B49" s="109">
        <v>1066</v>
      </c>
      <c r="C49" s="73">
        <v>0</v>
      </c>
      <c r="D49" s="73">
        <v>0</v>
      </c>
      <c r="E49" s="73">
        <v>0</v>
      </c>
      <c r="F49" s="73">
        <v>0</v>
      </c>
      <c r="G49" s="73">
        <v>0</v>
      </c>
      <c r="H49" s="73">
        <v>0</v>
      </c>
      <c r="I49" s="73">
        <v>0</v>
      </c>
      <c r="J49" s="73">
        <v>0</v>
      </c>
    </row>
    <row r="50" spans="1:11" s="2" customFormat="1" ht="19.5" customHeight="1" thickBot="1">
      <c r="A50" s="110" t="s">
        <v>67</v>
      </c>
      <c r="B50" s="111">
        <v>1067</v>
      </c>
      <c r="C50" s="114">
        <v>0</v>
      </c>
      <c r="D50" s="114">
        <v>0</v>
      </c>
      <c r="E50" s="114">
        <v>0</v>
      </c>
      <c r="F50" s="114">
        <v>0</v>
      </c>
      <c r="G50" s="114">
        <v>0</v>
      </c>
      <c r="H50" s="114">
        <v>0</v>
      </c>
      <c r="I50" s="114">
        <v>0</v>
      </c>
      <c r="J50" s="114">
        <v>0</v>
      </c>
    </row>
    <row r="51" spans="1:11" s="125" customFormat="1" ht="19.5" customHeight="1" thickBot="1">
      <c r="A51" s="97" t="s">
        <v>183</v>
      </c>
      <c r="B51" s="122">
        <v>1070</v>
      </c>
      <c r="C51" s="123">
        <f>C52+C53+C54+C55</f>
        <v>0</v>
      </c>
      <c r="D51" s="123">
        <f t="shared" ref="D51:J51" si="8">D52+D53+D54+D55</f>
        <v>1500</v>
      </c>
      <c r="E51" s="123">
        <f t="shared" si="8"/>
        <v>1500</v>
      </c>
      <c r="F51" s="198">
        <f t="shared" si="8"/>
        <v>4865.5</v>
      </c>
      <c r="G51" s="198">
        <f t="shared" si="8"/>
        <v>1819</v>
      </c>
      <c r="H51" s="198">
        <f t="shared" si="8"/>
        <v>970.1</v>
      </c>
      <c r="I51" s="198">
        <f t="shared" si="8"/>
        <v>991.22</v>
      </c>
      <c r="J51" s="198">
        <f t="shared" si="8"/>
        <v>1085.18</v>
      </c>
      <c r="K51" s="124"/>
    </row>
    <row r="52" spans="1:11" s="2" customFormat="1" ht="19.5" customHeight="1" thickBot="1">
      <c r="A52" s="87" t="s">
        <v>89</v>
      </c>
      <c r="B52" s="117">
        <v>1071</v>
      </c>
      <c r="C52" s="114">
        <v>0</v>
      </c>
      <c r="D52" s="114">
        <v>0</v>
      </c>
      <c r="E52" s="114">
        <v>0</v>
      </c>
      <c r="F52" s="114">
        <v>0</v>
      </c>
      <c r="G52" s="114">
        <v>0</v>
      </c>
      <c r="H52" s="114">
        <v>0</v>
      </c>
      <c r="I52" s="114">
        <v>0</v>
      </c>
      <c r="J52" s="114">
        <v>0</v>
      </c>
      <c r="K52" s="104"/>
    </row>
    <row r="53" spans="1:11" s="2" customFormat="1" ht="19.5" customHeight="1" thickBot="1">
      <c r="A53" s="87" t="s">
        <v>184</v>
      </c>
      <c r="B53" s="117">
        <v>1072</v>
      </c>
      <c r="C53" s="114">
        <v>0</v>
      </c>
      <c r="D53" s="114">
        <v>0</v>
      </c>
      <c r="E53" s="114">
        <v>0</v>
      </c>
      <c r="F53" s="114">
        <v>0</v>
      </c>
      <c r="G53" s="114">
        <v>0</v>
      </c>
      <c r="H53" s="114">
        <v>0</v>
      </c>
      <c r="I53" s="114">
        <v>0</v>
      </c>
      <c r="J53" s="114">
        <v>0</v>
      </c>
      <c r="K53" s="104"/>
    </row>
    <row r="54" spans="1:11" s="2" customFormat="1" ht="19.5" customHeight="1" thickBot="1">
      <c r="A54" s="87" t="s">
        <v>185</v>
      </c>
      <c r="B54" s="195">
        <v>1073</v>
      </c>
      <c r="C54" s="73">
        <v>0</v>
      </c>
      <c r="D54" s="73">
        <v>0</v>
      </c>
      <c r="E54" s="73">
        <v>0</v>
      </c>
      <c r="F54" s="73">
        <v>0</v>
      </c>
      <c r="G54" s="73">
        <v>0</v>
      </c>
      <c r="H54" s="73">
        <v>0</v>
      </c>
      <c r="I54" s="73">
        <v>0</v>
      </c>
      <c r="J54" s="73">
        <v>0</v>
      </c>
      <c r="K54" s="104"/>
    </row>
    <row r="55" spans="1:11" s="2" customFormat="1" ht="19.5" customHeight="1" thickBot="1">
      <c r="A55" s="87" t="s">
        <v>346</v>
      </c>
      <c r="B55" s="195">
        <v>1074</v>
      </c>
      <c r="C55" s="73">
        <v>0</v>
      </c>
      <c r="D55" s="73">
        <v>1500</v>
      </c>
      <c r="E55" s="73">
        <v>1500</v>
      </c>
      <c r="F55" s="73">
        <f t="shared" ref="F55" si="9">SUM(G55:J55)</f>
        <v>4865.5</v>
      </c>
      <c r="G55" s="73">
        <f>1120.1+698.9</f>
        <v>1819</v>
      </c>
      <c r="H55" s="73">
        <v>970.1</v>
      </c>
      <c r="I55" s="73">
        <v>991.22</v>
      </c>
      <c r="J55" s="73">
        <v>1085.18</v>
      </c>
      <c r="K55" s="104"/>
    </row>
    <row r="56" spans="1:11" s="125" customFormat="1" ht="20.100000000000001" customHeight="1" thickBot="1">
      <c r="A56" s="197" t="s">
        <v>48</v>
      </c>
      <c r="B56" s="98">
        <v>1080</v>
      </c>
      <c r="C56" s="99">
        <f>C57+C58+C59+C60+C61+C62</f>
        <v>0</v>
      </c>
      <c r="D56" s="99">
        <f t="shared" ref="D56:J56" si="10">D57+D58+D59+D60+D61+D62</f>
        <v>651.30000000000007</v>
      </c>
      <c r="E56" s="99">
        <f t="shared" si="10"/>
        <v>651.30000000000007</v>
      </c>
      <c r="F56" s="99">
        <f t="shared" si="10"/>
        <v>698.9</v>
      </c>
      <c r="G56" s="99">
        <f t="shared" si="10"/>
        <v>698.9</v>
      </c>
      <c r="H56" s="99">
        <f t="shared" si="10"/>
        <v>0</v>
      </c>
      <c r="I56" s="99">
        <f t="shared" si="10"/>
        <v>0</v>
      </c>
      <c r="J56" s="99">
        <f t="shared" si="10"/>
        <v>0</v>
      </c>
    </row>
    <row r="57" spans="1:11" s="2" customFormat="1" ht="20.100000000000001" customHeight="1" thickBot="1">
      <c r="A57" s="118" t="s">
        <v>89</v>
      </c>
      <c r="B57" s="9">
        <v>1081</v>
      </c>
      <c r="C57" s="73">
        <v>0</v>
      </c>
      <c r="D57" s="73">
        <v>0</v>
      </c>
      <c r="E57" s="73">
        <v>0</v>
      </c>
      <c r="F57" s="73">
        <v>0</v>
      </c>
      <c r="G57" s="73">
        <v>0</v>
      </c>
      <c r="H57" s="73">
        <v>0</v>
      </c>
      <c r="I57" s="73">
        <v>0</v>
      </c>
      <c r="J57" s="73">
        <v>0</v>
      </c>
      <c r="K57" s="104"/>
    </row>
    <row r="58" spans="1:11" s="2" customFormat="1" ht="20.100000000000001" customHeight="1" thickBot="1">
      <c r="A58" s="118" t="s">
        <v>186</v>
      </c>
      <c r="B58" s="9">
        <v>1082</v>
      </c>
      <c r="C58" s="73">
        <v>0</v>
      </c>
      <c r="D58" s="73">
        <v>0</v>
      </c>
      <c r="E58" s="73">
        <v>0</v>
      </c>
      <c r="F58" s="73">
        <v>0</v>
      </c>
      <c r="G58" s="73">
        <v>0</v>
      </c>
      <c r="H58" s="73">
        <v>0</v>
      </c>
      <c r="I58" s="73">
        <v>0</v>
      </c>
      <c r="J58" s="73">
        <v>0</v>
      </c>
      <c r="K58" s="104"/>
    </row>
    <row r="59" spans="1:11" s="2" customFormat="1" ht="20.100000000000001" customHeight="1" thickBot="1">
      <c r="A59" s="118" t="s">
        <v>41</v>
      </c>
      <c r="B59" s="9">
        <v>1083</v>
      </c>
      <c r="C59" s="73">
        <v>0</v>
      </c>
      <c r="D59" s="73">
        <v>0</v>
      </c>
      <c r="E59" s="73">
        <v>0</v>
      </c>
      <c r="F59" s="73">
        <v>0</v>
      </c>
      <c r="G59" s="73">
        <v>0</v>
      </c>
      <c r="H59" s="73">
        <v>0</v>
      </c>
      <c r="I59" s="73">
        <v>0</v>
      </c>
      <c r="J59" s="73">
        <v>0</v>
      </c>
      <c r="K59" s="104"/>
    </row>
    <row r="60" spans="1:11" s="2" customFormat="1" ht="20.100000000000001" customHeight="1" thickBot="1">
      <c r="A60" s="118" t="s">
        <v>29</v>
      </c>
      <c r="B60" s="9">
        <v>1084</v>
      </c>
      <c r="C60" s="73">
        <v>0</v>
      </c>
      <c r="D60" s="73">
        <v>0</v>
      </c>
      <c r="E60" s="73">
        <v>0</v>
      </c>
      <c r="F60" s="73">
        <v>0</v>
      </c>
      <c r="G60" s="73">
        <v>0</v>
      </c>
      <c r="H60" s="73">
        <v>0</v>
      </c>
      <c r="I60" s="73">
        <v>0</v>
      </c>
      <c r="J60" s="73">
        <v>0</v>
      </c>
      <c r="K60" s="104"/>
    </row>
    <row r="61" spans="1:11" s="2" customFormat="1" ht="20.100000000000001" customHeight="1" thickBot="1">
      <c r="A61" s="118" t="s">
        <v>33</v>
      </c>
      <c r="B61" s="9">
        <v>1085</v>
      </c>
      <c r="C61" s="73">
        <v>0</v>
      </c>
      <c r="D61" s="73">
        <v>0</v>
      </c>
      <c r="E61" s="73">
        <v>0</v>
      </c>
      <c r="F61" s="73">
        <v>0</v>
      </c>
      <c r="G61" s="73">
        <v>0</v>
      </c>
      <c r="H61" s="73">
        <v>0</v>
      </c>
      <c r="I61" s="73">
        <v>0</v>
      </c>
      <c r="J61" s="73">
        <v>0</v>
      </c>
      <c r="K61" s="104"/>
    </row>
    <row r="62" spans="1:11" s="2" customFormat="1" ht="20.100000000000001" customHeight="1" thickBot="1">
      <c r="A62" s="118" t="s">
        <v>360</v>
      </c>
      <c r="B62" s="9">
        <v>1086</v>
      </c>
      <c r="C62" s="73">
        <v>0</v>
      </c>
      <c r="D62" s="73">
        <v>651.30000000000007</v>
      </c>
      <c r="E62" s="73">
        <v>651.30000000000007</v>
      </c>
      <c r="F62" s="73">
        <f>G62</f>
        <v>698.9</v>
      </c>
      <c r="G62" s="73">
        <f>524+174.9</f>
        <v>698.9</v>
      </c>
      <c r="H62" s="73">
        <v>0</v>
      </c>
      <c r="I62" s="73">
        <v>0</v>
      </c>
      <c r="J62" s="73">
        <v>0</v>
      </c>
      <c r="K62" s="103"/>
    </row>
    <row r="63" spans="1:11" s="100" customFormat="1" ht="44.25" customHeight="1">
      <c r="A63" s="119" t="s">
        <v>116</v>
      </c>
      <c r="B63" s="126">
        <v>1100</v>
      </c>
      <c r="C63" s="121">
        <f t="shared" ref="C63:J63" si="11">(C19+C51)-C20-C43-C56</f>
        <v>0</v>
      </c>
      <c r="D63" s="121">
        <f t="shared" si="11"/>
        <v>0</v>
      </c>
      <c r="E63" s="121">
        <f t="shared" si="11"/>
        <v>0</v>
      </c>
      <c r="F63" s="121">
        <f t="shared" si="11"/>
        <v>0</v>
      </c>
      <c r="G63" s="196">
        <f t="shared" si="11"/>
        <v>0</v>
      </c>
      <c r="H63" s="196">
        <f t="shared" si="11"/>
        <v>1.1368683772161603E-13</v>
      </c>
      <c r="I63" s="196">
        <f t="shared" si="11"/>
        <v>1.1368683772161603E-13</v>
      </c>
      <c r="J63" s="196">
        <f t="shared" si="11"/>
        <v>1.1368683772161603E-13</v>
      </c>
    </row>
    <row r="64" spans="1:11" ht="20.100000000000001" customHeight="1">
      <c r="A64" s="10" t="s">
        <v>61</v>
      </c>
      <c r="B64" s="11">
        <v>1130</v>
      </c>
      <c r="C64" s="114">
        <v>0</v>
      </c>
      <c r="D64" s="114">
        <v>0</v>
      </c>
      <c r="E64" s="114">
        <v>0</v>
      </c>
      <c r="F64" s="114">
        <v>0</v>
      </c>
      <c r="G64" s="114">
        <v>0</v>
      </c>
      <c r="H64" s="114">
        <v>0</v>
      </c>
      <c r="I64" s="114">
        <v>0</v>
      </c>
      <c r="J64" s="114">
        <v>0</v>
      </c>
    </row>
    <row r="65" spans="1:10" ht="20.100000000000001" customHeight="1">
      <c r="A65" s="10" t="s">
        <v>62</v>
      </c>
      <c r="B65" s="11">
        <v>1140</v>
      </c>
      <c r="C65" s="114">
        <v>0</v>
      </c>
      <c r="D65" s="114">
        <v>0</v>
      </c>
      <c r="E65" s="114">
        <v>0</v>
      </c>
      <c r="F65" s="114">
        <v>0</v>
      </c>
      <c r="G65" s="114">
        <v>0</v>
      </c>
      <c r="H65" s="114">
        <v>0</v>
      </c>
      <c r="I65" s="114">
        <v>0</v>
      </c>
      <c r="J65" s="114">
        <v>0</v>
      </c>
    </row>
    <row r="66" spans="1:10" ht="20.100000000000001" customHeight="1">
      <c r="A66" s="10" t="s">
        <v>90</v>
      </c>
      <c r="B66" s="11">
        <v>1150</v>
      </c>
      <c r="C66" s="114">
        <v>0</v>
      </c>
      <c r="D66" s="114">
        <v>0</v>
      </c>
      <c r="E66" s="114">
        <v>0</v>
      </c>
      <c r="F66" s="114">
        <v>0</v>
      </c>
      <c r="G66" s="114">
        <v>0</v>
      </c>
      <c r="H66" s="114">
        <v>0</v>
      </c>
      <c r="I66" s="114">
        <v>0</v>
      </c>
      <c r="J66" s="114">
        <v>0</v>
      </c>
    </row>
    <row r="67" spans="1:10" ht="20.100000000000001" customHeight="1">
      <c r="A67" s="10" t="s">
        <v>91</v>
      </c>
      <c r="B67" s="11">
        <v>1160</v>
      </c>
      <c r="C67" s="114">
        <v>0</v>
      </c>
      <c r="D67" s="114">
        <v>0</v>
      </c>
      <c r="E67" s="114">
        <v>0</v>
      </c>
      <c r="F67" s="114">
        <v>0</v>
      </c>
      <c r="G67" s="114">
        <v>0</v>
      </c>
      <c r="H67" s="114">
        <v>0</v>
      </c>
      <c r="I67" s="114">
        <v>0</v>
      </c>
      <c r="J67" s="114">
        <v>0</v>
      </c>
    </row>
    <row r="68" spans="1:10" s="100" customFormat="1" ht="43.5" customHeight="1">
      <c r="A68" s="97" t="s">
        <v>117</v>
      </c>
      <c r="B68" s="98">
        <v>1170</v>
      </c>
      <c r="C68" s="99">
        <f>(C63+C64+C66)-C65-C67</f>
        <v>0</v>
      </c>
      <c r="D68" s="99">
        <f t="shared" ref="D68:J68" si="12">(D63+D64+D66)-D65-D67</f>
        <v>0</v>
      </c>
      <c r="E68" s="99">
        <f t="shared" si="12"/>
        <v>0</v>
      </c>
      <c r="F68" s="99">
        <f t="shared" si="12"/>
        <v>0</v>
      </c>
      <c r="G68" s="99">
        <f t="shared" si="12"/>
        <v>0</v>
      </c>
      <c r="H68" s="99">
        <f t="shared" si="12"/>
        <v>1.1368683772161603E-13</v>
      </c>
      <c r="I68" s="99">
        <f t="shared" si="12"/>
        <v>1.1368683772161603E-13</v>
      </c>
      <c r="J68" s="99">
        <f t="shared" si="12"/>
        <v>1.1368683772161603E-13</v>
      </c>
    </row>
    <row r="69" spans="1:10" ht="20.100000000000001" customHeight="1">
      <c r="A69" s="8" t="s">
        <v>70</v>
      </c>
      <c r="B69" s="9">
        <v>1180</v>
      </c>
      <c r="C69" s="114">
        <v>0</v>
      </c>
      <c r="D69" s="114">
        <v>0</v>
      </c>
      <c r="E69" s="114">
        <v>0</v>
      </c>
      <c r="F69" s="114">
        <v>0</v>
      </c>
      <c r="G69" s="114">
        <v>0</v>
      </c>
      <c r="H69" s="114">
        <v>0</v>
      </c>
      <c r="I69" s="114">
        <v>0</v>
      </c>
      <c r="J69" s="114">
        <v>0</v>
      </c>
    </row>
    <row r="70" spans="1:10" ht="20.100000000000001" customHeight="1">
      <c r="A70" s="8" t="s">
        <v>71</v>
      </c>
      <c r="B70" s="9">
        <v>1190</v>
      </c>
      <c r="C70" s="114">
        <v>0</v>
      </c>
      <c r="D70" s="114">
        <v>0</v>
      </c>
      <c r="E70" s="114">
        <v>0</v>
      </c>
      <c r="F70" s="114">
        <v>0</v>
      </c>
      <c r="G70" s="114">
        <v>0</v>
      </c>
      <c r="H70" s="114">
        <v>0</v>
      </c>
      <c r="I70" s="114">
        <v>0</v>
      </c>
      <c r="J70" s="114">
        <v>0</v>
      </c>
    </row>
    <row r="71" spans="1:10" s="100" customFormat="1" ht="43.5" customHeight="1">
      <c r="A71" s="97" t="s">
        <v>118</v>
      </c>
      <c r="B71" s="98">
        <v>1200</v>
      </c>
      <c r="C71" s="99">
        <f t="shared" ref="C71:J71" si="13">C68-C69</f>
        <v>0</v>
      </c>
      <c r="D71" s="99">
        <f t="shared" si="13"/>
        <v>0</v>
      </c>
      <c r="E71" s="99">
        <f t="shared" si="13"/>
        <v>0</v>
      </c>
      <c r="F71" s="99">
        <f t="shared" si="13"/>
        <v>0</v>
      </c>
      <c r="G71" s="99">
        <f t="shared" si="13"/>
        <v>0</v>
      </c>
      <c r="H71" s="99">
        <f t="shared" si="13"/>
        <v>1.1368683772161603E-13</v>
      </c>
      <c r="I71" s="99">
        <f t="shared" si="13"/>
        <v>1.1368683772161603E-13</v>
      </c>
      <c r="J71" s="99">
        <f t="shared" si="13"/>
        <v>1.1368683772161603E-13</v>
      </c>
    </row>
    <row r="72" spans="1:10" s="5" customFormat="1" ht="20.100000000000001" customHeight="1">
      <c r="A72" s="236" t="s">
        <v>106</v>
      </c>
      <c r="B72" s="236"/>
      <c r="C72" s="236"/>
      <c r="D72" s="236"/>
      <c r="E72" s="236"/>
      <c r="F72" s="236"/>
      <c r="G72" s="236"/>
      <c r="H72" s="236"/>
      <c r="I72" s="236"/>
      <c r="J72" s="236"/>
    </row>
    <row r="73" spans="1:10" ht="20.100000000000001" customHeight="1">
      <c r="A73" s="8" t="s">
        <v>8</v>
      </c>
      <c r="B73" s="9">
        <v>1210</v>
      </c>
      <c r="C73" s="12">
        <f t="shared" ref="C73:J73" si="14">C9+C51+C64+C66</f>
        <v>0</v>
      </c>
      <c r="D73" s="12">
        <f t="shared" si="14"/>
        <v>1500</v>
      </c>
      <c r="E73" s="12">
        <f t="shared" si="14"/>
        <v>1500</v>
      </c>
      <c r="F73" s="12">
        <f t="shared" si="14"/>
        <v>5445.5</v>
      </c>
      <c r="G73" s="12">
        <f t="shared" si="14"/>
        <v>1949</v>
      </c>
      <c r="H73" s="12">
        <f t="shared" si="14"/>
        <v>1110.0999999999999</v>
      </c>
      <c r="I73" s="12">
        <f t="shared" si="14"/>
        <v>1141.22</v>
      </c>
      <c r="J73" s="12">
        <f t="shared" si="14"/>
        <v>1245.18</v>
      </c>
    </row>
    <row r="74" spans="1:10" ht="20.100000000000001" customHeight="1">
      <c r="A74" s="8" t="s">
        <v>65</v>
      </c>
      <c r="B74" s="9">
        <v>1220</v>
      </c>
      <c r="C74" s="12">
        <f t="shared" ref="C74:J74" si="15">C10+C20+C43+C56+C65+C67+C69</f>
        <v>0</v>
      </c>
      <c r="D74" s="12">
        <f t="shared" si="15"/>
        <v>1500</v>
      </c>
      <c r="E74" s="12">
        <f t="shared" si="15"/>
        <v>1500</v>
      </c>
      <c r="F74" s="12">
        <f t="shared" si="15"/>
        <v>5445.4999999999991</v>
      </c>
      <c r="G74" s="12">
        <f t="shared" si="15"/>
        <v>1949</v>
      </c>
      <c r="H74" s="12">
        <f t="shared" si="15"/>
        <v>1110.0999999999999</v>
      </c>
      <c r="I74" s="12">
        <f t="shared" si="15"/>
        <v>1141.2199999999998</v>
      </c>
      <c r="J74" s="12">
        <f t="shared" si="15"/>
        <v>1245.1799999999998</v>
      </c>
    </row>
    <row r="75" spans="1:10" ht="20.100000000000001" customHeight="1">
      <c r="A75" s="244" t="s">
        <v>95</v>
      </c>
      <c r="B75" s="245"/>
      <c r="C75" s="245"/>
      <c r="D75" s="245"/>
      <c r="E75" s="245"/>
      <c r="F75" s="245"/>
      <c r="G75" s="245"/>
      <c r="H75" s="245"/>
      <c r="I75" s="245"/>
      <c r="J75" s="246"/>
    </row>
    <row r="76" spans="1:10" ht="20.100000000000001" customHeight="1">
      <c r="A76" s="8" t="s">
        <v>107</v>
      </c>
      <c r="B76" s="53">
        <v>1400</v>
      </c>
      <c r="C76" s="78">
        <f t="shared" ref="C76:J76" si="16">C77+C78</f>
        <v>0</v>
      </c>
      <c r="D76" s="78">
        <v>0</v>
      </c>
      <c r="E76" s="78">
        <v>0</v>
      </c>
      <c r="F76" s="78">
        <f t="shared" si="16"/>
        <v>874.24</v>
      </c>
      <c r="G76" s="78">
        <f t="shared" si="16"/>
        <v>218.56</v>
      </c>
      <c r="H76" s="78">
        <f t="shared" si="16"/>
        <v>218.56</v>
      </c>
      <c r="I76" s="78">
        <f t="shared" si="16"/>
        <v>218.56</v>
      </c>
      <c r="J76" s="78">
        <f t="shared" si="16"/>
        <v>218.56</v>
      </c>
    </row>
    <row r="77" spans="1:10" ht="20.100000000000001" customHeight="1">
      <c r="A77" s="8" t="s">
        <v>105</v>
      </c>
      <c r="B77" s="53">
        <v>1401</v>
      </c>
      <c r="C77" s="78">
        <v>0</v>
      </c>
      <c r="D77" s="12">
        <v>0</v>
      </c>
      <c r="E77" s="12">
        <v>0</v>
      </c>
      <c r="F77" s="12">
        <f>F11+F16</f>
        <v>170</v>
      </c>
      <c r="G77" s="12">
        <f t="shared" ref="G77:J77" si="17">G11+G16</f>
        <v>42.5</v>
      </c>
      <c r="H77" s="12">
        <f t="shared" si="17"/>
        <v>42.5</v>
      </c>
      <c r="I77" s="12">
        <f t="shared" si="17"/>
        <v>42.5</v>
      </c>
      <c r="J77" s="12">
        <f t="shared" si="17"/>
        <v>42.5</v>
      </c>
    </row>
    <row r="78" spans="1:10" ht="20.100000000000001" customHeight="1">
      <c r="A78" s="8" t="s">
        <v>13</v>
      </c>
      <c r="B78" s="53">
        <v>1402</v>
      </c>
      <c r="C78" s="78">
        <v>0</v>
      </c>
      <c r="D78" s="12">
        <v>0</v>
      </c>
      <c r="E78" s="12">
        <v>0</v>
      </c>
      <c r="F78" s="12">
        <f>F12+F13</f>
        <v>704.24</v>
      </c>
      <c r="G78" s="12">
        <f t="shared" ref="G78:J78" si="18">G12+G13</f>
        <v>176.06</v>
      </c>
      <c r="H78" s="12">
        <f t="shared" si="18"/>
        <v>176.06</v>
      </c>
      <c r="I78" s="12">
        <f t="shared" si="18"/>
        <v>176.06</v>
      </c>
      <c r="J78" s="12">
        <f t="shared" si="18"/>
        <v>176.06</v>
      </c>
    </row>
    <row r="79" spans="1:10" ht="20.100000000000001" customHeight="1">
      <c r="A79" s="8" t="s">
        <v>4</v>
      </c>
      <c r="B79" s="53">
        <v>1410</v>
      </c>
      <c r="C79" s="78">
        <v>0</v>
      </c>
      <c r="D79" s="12">
        <v>318</v>
      </c>
      <c r="E79" s="12">
        <v>318</v>
      </c>
      <c r="F79" s="12">
        <f>F28+F14</f>
        <v>2452.09</v>
      </c>
      <c r="G79" s="12">
        <f t="shared" ref="G79:J79" si="19">G28+G14</f>
        <v>599.70000000000005</v>
      </c>
      <c r="H79" s="12">
        <f t="shared" si="19"/>
        <v>599.70000000000005</v>
      </c>
      <c r="I79" s="12">
        <f t="shared" si="19"/>
        <v>624.72</v>
      </c>
      <c r="J79" s="12">
        <f t="shared" si="19"/>
        <v>627.97</v>
      </c>
    </row>
    <row r="80" spans="1:10" ht="20.100000000000001" customHeight="1">
      <c r="A80" s="8" t="s">
        <v>5</v>
      </c>
      <c r="B80" s="53">
        <v>1420</v>
      </c>
      <c r="C80" s="78">
        <v>0</v>
      </c>
      <c r="D80" s="12">
        <v>70</v>
      </c>
      <c r="E80" s="12">
        <v>70</v>
      </c>
      <c r="F80" s="12">
        <f>F29+F15</f>
        <v>538.27</v>
      </c>
      <c r="G80" s="12">
        <f t="shared" ref="G80:J80" si="20">G29+G15</f>
        <v>131.34</v>
      </c>
      <c r="H80" s="12">
        <f t="shared" si="20"/>
        <v>131.34</v>
      </c>
      <c r="I80" s="12">
        <f t="shared" si="20"/>
        <v>137.44</v>
      </c>
      <c r="J80" s="12">
        <f t="shared" si="20"/>
        <v>138.14999999999998</v>
      </c>
    </row>
    <row r="81" spans="1:10" ht="20.100000000000001" customHeight="1">
      <c r="A81" s="8" t="s">
        <v>6</v>
      </c>
      <c r="B81" s="53">
        <v>1430</v>
      </c>
      <c r="C81" s="78">
        <v>0</v>
      </c>
      <c r="D81" s="12">
        <v>0</v>
      </c>
      <c r="E81" s="12">
        <v>0</v>
      </c>
      <c r="F81" s="12">
        <f>F17</f>
        <v>170</v>
      </c>
      <c r="G81" s="12">
        <f t="shared" ref="G81:J81" si="21">G17</f>
        <v>42.5</v>
      </c>
      <c r="H81" s="12">
        <f t="shared" si="21"/>
        <v>42.5</v>
      </c>
      <c r="I81" s="12">
        <f t="shared" si="21"/>
        <v>42.5</v>
      </c>
      <c r="J81" s="12">
        <f t="shared" si="21"/>
        <v>42.5</v>
      </c>
    </row>
    <row r="82" spans="1:10" ht="20.100000000000001" customHeight="1">
      <c r="A82" s="8" t="s">
        <v>14</v>
      </c>
      <c r="B82" s="53">
        <v>1440</v>
      </c>
      <c r="C82" s="78">
        <v>0</v>
      </c>
      <c r="D82" s="12">
        <v>1112</v>
      </c>
      <c r="E82" s="12">
        <v>1112</v>
      </c>
      <c r="F82" s="12">
        <f>F73-SUM(F77:F81)</f>
        <v>1410.9</v>
      </c>
      <c r="G82" s="12">
        <f t="shared" ref="G82:J82" si="22">G73-SUM(G77:G81)</f>
        <v>956.9</v>
      </c>
      <c r="H82" s="12">
        <f t="shared" si="22"/>
        <v>117.99999999999989</v>
      </c>
      <c r="I82" s="12">
        <f t="shared" si="22"/>
        <v>118</v>
      </c>
      <c r="J82" s="12">
        <f t="shared" si="22"/>
        <v>218.00000000000023</v>
      </c>
    </row>
    <row r="83" spans="1:10" s="5" customFormat="1" ht="20.100000000000001" customHeight="1">
      <c r="A83" s="194" t="s">
        <v>30</v>
      </c>
      <c r="B83" s="52">
        <v>1450</v>
      </c>
      <c r="C83" s="77">
        <f t="shared" ref="C83:J83" si="23">C76+C79+C80+C81+C82</f>
        <v>0</v>
      </c>
      <c r="D83" s="77">
        <f t="shared" si="23"/>
        <v>1500</v>
      </c>
      <c r="E83" s="77">
        <f t="shared" si="23"/>
        <v>1500</v>
      </c>
      <c r="F83" s="77">
        <f t="shared" si="23"/>
        <v>5445.5</v>
      </c>
      <c r="G83" s="77">
        <f t="shared" si="23"/>
        <v>1949</v>
      </c>
      <c r="H83" s="77">
        <f t="shared" si="23"/>
        <v>1110.0999999999999</v>
      </c>
      <c r="I83" s="77">
        <f t="shared" si="23"/>
        <v>1141.22</v>
      </c>
      <c r="J83" s="77">
        <f t="shared" si="23"/>
        <v>1245.18</v>
      </c>
    </row>
    <row r="84" spans="1:10" s="5" customFormat="1" ht="20.100000000000001" customHeight="1">
      <c r="A84" s="38"/>
      <c r="B84" s="42"/>
      <c r="C84" s="43"/>
      <c r="D84" s="43"/>
      <c r="E84" s="43"/>
      <c r="F84" s="43"/>
      <c r="G84" s="44"/>
      <c r="H84" s="44"/>
      <c r="I84" s="44"/>
      <c r="J84" s="44"/>
    </row>
    <row r="85" spans="1:10" ht="16.5" customHeight="1">
      <c r="A85" s="23"/>
      <c r="C85" s="25"/>
      <c r="D85" s="25"/>
      <c r="E85" s="25"/>
      <c r="F85" s="24"/>
      <c r="G85" s="24"/>
      <c r="H85" s="24"/>
      <c r="I85" s="24"/>
      <c r="J85" s="24"/>
    </row>
    <row r="86" spans="1:10" ht="20.100000000000001" customHeight="1">
      <c r="A86" s="38" t="s">
        <v>358</v>
      </c>
      <c r="B86" s="1"/>
      <c r="C86" s="242" t="s">
        <v>97</v>
      </c>
      <c r="D86" s="242"/>
      <c r="E86" s="242"/>
      <c r="F86" s="242"/>
      <c r="G86" s="14"/>
      <c r="H86" s="243" t="s">
        <v>351</v>
      </c>
      <c r="I86" s="243"/>
      <c r="J86" s="243"/>
    </row>
    <row r="87" spans="1:10" s="2" customFormat="1" ht="20.100000000000001" customHeight="1">
      <c r="A87" s="45" t="s">
        <v>96</v>
      </c>
      <c r="B87" s="3"/>
      <c r="C87" s="234" t="s">
        <v>111</v>
      </c>
      <c r="D87" s="234"/>
      <c r="E87" s="234"/>
      <c r="F87" s="234"/>
      <c r="G87" s="22"/>
      <c r="H87" s="235" t="s">
        <v>57</v>
      </c>
      <c r="I87" s="235"/>
      <c r="J87" s="235"/>
    </row>
    <row r="88" spans="1:10" ht="20.100000000000001" customHeight="1">
      <c r="A88" s="23"/>
      <c r="C88" s="25"/>
      <c r="D88" s="25"/>
      <c r="E88" s="25"/>
      <c r="F88" s="24"/>
      <c r="G88" s="24"/>
      <c r="H88" s="24"/>
      <c r="I88" s="24"/>
      <c r="J88" s="24"/>
    </row>
    <row r="89" spans="1:10">
      <c r="A89" s="23"/>
      <c r="C89" s="25"/>
      <c r="D89" s="25"/>
      <c r="E89" s="25"/>
      <c r="F89" s="24"/>
      <c r="G89" s="24"/>
      <c r="H89" s="24"/>
      <c r="I89" s="24"/>
      <c r="J89" s="24"/>
    </row>
    <row r="90" spans="1:10">
      <c r="A90" s="23"/>
      <c r="C90" s="25"/>
      <c r="D90" s="25"/>
      <c r="E90" s="25"/>
      <c r="F90" s="24"/>
      <c r="G90" s="24"/>
      <c r="H90" s="24"/>
      <c r="I90" s="24"/>
      <c r="J90" s="24"/>
    </row>
    <row r="91" spans="1:10">
      <c r="A91" s="23"/>
      <c r="C91" s="25"/>
      <c r="D91" s="25"/>
      <c r="E91" s="25"/>
      <c r="F91" s="24"/>
      <c r="G91" s="24"/>
      <c r="H91" s="24"/>
      <c r="I91" s="24"/>
      <c r="J91" s="24"/>
    </row>
    <row r="92" spans="1:10">
      <c r="A92" s="23"/>
      <c r="C92" s="25"/>
      <c r="D92" s="25"/>
      <c r="E92" s="25"/>
      <c r="F92" s="24"/>
      <c r="G92" s="24"/>
      <c r="H92" s="24"/>
      <c r="I92" s="24"/>
      <c r="J92" s="24"/>
    </row>
    <row r="93" spans="1:10">
      <c r="A93" s="23"/>
      <c r="C93" s="25"/>
      <c r="D93" s="25"/>
      <c r="E93" s="25"/>
      <c r="F93" s="24"/>
      <c r="G93" s="24"/>
      <c r="H93" s="24"/>
      <c r="I93" s="24"/>
      <c r="J93" s="24"/>
    </row>
    <row r="94" spans="1:10">
      <c r="A94" s="23"/>
      <c r="C94" s="25"/>
      <c r="D94" s="25"/>
      <c r="E94" s="25"/>
      <c r="F94" s="24"/>
      <c r="G94" s="24"/>
      <c r="H94" s="24"/>
      <c r="I94" s="24"/>
      <c r="J94" s="24"/>
    </row>
    <row r="95" spans="1:10">
      <c r="A95" s="23"/>
      <c r="C95" s="25"/>
      <c r="D95" s="25"/>
      <c r="E95" s="25"/>
      <c r="F95" s="24"/>
      <c r="G95" s="24"/>
      <c r="H95" s="24"/>
      <c r="I95" s="24"/>
      <c r="J95" s="24"/>
    </row>
    <row r="96" spans="1:10">
      <c r="A96" s="23"/>
      <c r="C96" s="25"/>
      <c r="D96" s="25"/>
      <c r="E96" s="25"/>
      <c r="F96" s="24"/>
      <c r="G96" s="24"/>
      <c r="H96" s="24"/>
      <c r="I96" s="24"/>
      <c r="J96" s="24"/>
    </row>
    <row r="97" spans="1:10">
      <c r="A97" s="23"/>
      <c r="C97" s="25"/>
      <c r="D97" s="25"/>
      <c r="E97" s="25"/>
      <c r="F97" s="24"/>
      <c r="G97" s="24"/>
      <c r="H97" s="24"/>
      <c r="I97" s="24"/>
      <c r="J97" s="24"/>
    </row>
    <row r="98" spans="1:10">
      <c r="A98" s="23"/>
      <c r="C98" s="25"/>
      <c r="D98" s="25"/>
      <c r="E98" s="25"/>
      <c r="F98" s="24"/>
      <c r="G98" s="24"/>
      <c r="H98" s="24"/>
      <c r="I98" s="24"/>
      <c r="J98" s="24"/>
    </row>
    <row r="99" spans="1:10">
      <c r="A99" s="23"/>
      <c r="C99" s="25"/>
      <c r="D99" s="25"/>
      <c r="E99" s="25"/>
      <c r="F99" s="24"/>
      <c r="G99" s="24"/>
      <c r="H99" s="24"/>
      <c r="I99" s="24"/>
      <c r="J99" s="24"/>
    </row>
    <row r="100" spans="1:10">
      <c r="A100" s="23"/>
      <c r="C100" s="25"/>
      <c r="D100" s="25"/>
      <c r="E100" s="25"/>
      <c r="F100" s="24"/>
      <c r="G100" s="24"/>
      <c r="H100" s="24"/>
      <c r="I100" s="24"/>
      <c r="J100" s="24"/>
    </row>
    <row r="101" spans="1:10">
      <c r="A101" s="23"/>
      <c r="C101" s="25"/>
      <c r="D101" s="25"/>
      <c r="E101" s="25"/>
      <c r="F101" s="24"/>
      <c r="G101" s="24"/>
      <c r="H101" s="24"/>
      <c r="I101" s="24"/>
      <c r="J101" s="24"/>
    </row>
    <row r="102" spans="1:10">
      <c r="A102" s="23"/>
      <c r="C102" s="25"/>
      <c r="D102" s="25"/>
      <c r="E102" s="25"/>
      <c r="F102" s="24"/>
      <c r="G102" s="24"/>
      <c r="H102" s="24"/>
      <c r="I102" s="24"/>
      <c r="J102" s="24"/>
    </row>
    <row r="103" spans="1:10">
      <c r="A103" s="23"/>
      <c r="C103" s="25"/>
      <c r="D103" s="25"/>
      <c r="E103" s="25"/>
      <c r="F103" s="24"/>
      <c r="G103" s="24"/>
      <c r="H103" s="24"/>
      <c r="I103" s="24"/>
      <c r="J103" s="24"/>
    </row>
    <row r="104" spans="1:10">
      <c r="A104" s="23"/>
      <c r="C104" s="25"/>
      <c r="D104" s="25"/>
      <c r="E104" s="25"/>
      <c r="F104" s="24"/>
      <c r="G104" s="24"/>
      <c r="H104" s="24"/>
      <c r="I104" s="24"/>
      <c r="J104" s="24"/>
    </row>
    <row r="105" spans="1:10">
      <c r="A105" s="23"/>
      <c r="C105" s="25"/>
      <c r="D105" s="25"/>
      <c r="E105" s="25"/>
      <c r="F105" s="24"/>
      <c r="G105" s="24"/>
      <c r="H105" s="24"/>
      <c r="I105" s="24"/>
      <c r="J105" s="24"/>
    </row>
    <row r="106" spans="1:10">
      <c r="A106" s="23"/>
      <c r="C106" s="25"/>
      <c r="D106" s="25"/>
      <c r="E106" s="25"/>
      <c r="F106" s="24"/>
      <c r="G106" s="24"/>
      <c r="H106" s="24"/>
      <c r="I106" s="24"/>
      <c r="J106" s="24"/>
    </row>
    <row r="107" spans="1:10">
      <c r="A107" s="23"/>
      <c r="C107" s="25"/>
      <c r="D107" s="25"/>
      <c r="E107" s="25"/>
      <c r="F107" s="24"/>
      <c r="G107" s="24"/>
      <c r="H107" s="24"/>
      <c r="I107" s="24"/>
      <c r="J107" s="24"/>
    </row>
    <row r="108" spans="1:10">
      <c r="A108" s="23"/>
      <c r="C108" s="25"/>
      <c r="D108" s="25"/>
      <c r="E108" s="25"/>
      <c r="F108" s="24"/>
      <c r="G108" s="24"/>
      <c r="H108" s="24"/>
      <c r="I108" s="24"/>
      <c r="J108" s="24"/>
    </row>
    <row r="109" spans="1:10">
      <c r="A109" s="23"/>
      <c r="C109" s="25"/>
      <c r="D109" s="25"/>
      <c r="E109" s="25"/>
      <c r="F109" s="24"/>
      <c r="G109" s="24"/>
      <c r="H109" s="24"/>
      <c r="I109" s="24"/>
      <c r="J109" s="24"/>
    </row>
    <row r="110" spans="1:10">
      <c r="A110" s="23"/>
      <c r="C110" s="25"/>
      <c r="D110" s="25"/>
      <c r="E110" s="25"/>
      <c r="F110" s="24"/>
      <c r="G110" s="24"/>
      <c r="H110" s="24"/>
      <c r="I110" s="24"/>
      <c r="J110" s="24"/>
    </row>
    <row r="111" spans="1:10">
      <c r="A111" s="23"/>
      <c r="C111" s="25"/>
      <c r="D111" s="25"/>
      <c r="E111" s="25"/>
      <c r="F111" s="24"/>
      <c r="G111" s="24"/>
      <c r="H111" s="24"/>
      <c r="I111" s="24"/>
      <c r="J111" s="24"/>
    </row>
    <row r="112" spans="1:10">
      <c r="A112" s="23"/>
      <c r="C112" s="25"/>
      <c r="D112" s="25"/>
      <c r="E112" s="25"/>
      <c r="F112" s="24"/>
      <c r="G112" s="24"/>
      <c r="H112" s="24"/>
      <c r="I112" s="24"/>
      <c r="J112" s="24"/>
    </row>
    <row r="113" spans="1:10">
      <c r="A113" s="23"/>
      <c r="C113" s="25"/>
      <c r="D113" s="25"/>
      <c r="E113" s="25"/>
      <c r="F113" s="24"/>
      <c r="G113" s="24"/>
      <c r="H113" s="24"/>
      <c r="I113" s="24"/>
      <c r="J113" s="24"/>
    </row>
    <row r="114" spans="1:10">
      <c r="A114" s="23"/>
      <c r="C114" s="25"/>
      <c r="D114" s="25"/>
      <c r="E114" s="25"/>
      <c r="F114" s="24"/>
      <c r="G114" s="24"/>
      <c r="H114" s="24"/>
      <c r="I114" s="24"/>
      <c r="J114" s="24"/>
    </row>
    <row r="115" spans="1:10">
      <c r="A115" s="23"/>
      <c r="C115" s="25"/>
      <c r="D115" s="25"/>
      <c r="E115" s="25"/>
      <c r="F115" s="24"/>
      <c r="G115" s="24"/>
      <c r="H115" s="24"/>
      <c r="I115" s="24"/>
      <c r="J115" s="24"/>
    </row>
    <row r="116" spans="1:10">
      <c r="A116" s="23"/>
      <c r="C116" s="25"/>
      <c r="D116" s="25"/>
      <c r="E116" s="25"/>
      <c r="F116" s="24"/>
      <c r="G116" s="24"/>
      <c r="H116" s="24"/>
      <c r="I116" s="24"/>
      <c r="J116" s="24"/>
    </row>
    <row r="117" spans="1:10">
      <c r="A117" s="23"/>
      <c r="C117" s="25"/>
      <c r="D117" s="25"/>
      <c r="E117" s="25"/>
      <c r="F117" s="24"/>
      <c r="G117" s="24"/>
      <c r="H117" s="24"/>
      <c r="I117" s="24"/>
      <c r="J117" s="24"/>
    </row>
    <row r="118" spans="1:10">
      <c r="A118" s="23"/>
      <c r="C118" s="25"/>
      <c r="D118" s="25"/>
      <c r="E118" s="25"/>
      <c r="F118" s="24"/>
      <c r="G118" s="24"/>
      <c r="H118" s="24"/>
      <c r="I118" s="24"/>
      <c r="J118" s="24"/>
    </row>
    <row r="119" spans="1:10">
      <c r="A119" s="23"/>
      <c r="C119" s="25"/>
      <c r="D119" s="25"/>
      <c r="E119" s="25"/>
      <c r="F119" s="24"/>
      <c r="G119" s="24"/>
      <c r="H119" s="24"/>
      <c r="I119" s="24"/>
      <c r="J119" s="24"/>
    </row>
    <row r="120" spans="1:10">
      <c r="A120" s="23"/>
      <c r="C120" s="25"/>
      <c r="D120" s="25"/>
      <c r="E120" s="25"/>
      <c r="F120" s="24"/>
      <c r="G120" s="24"/>
      <c r="H120" s="24"/>
      <c r="I120" s="24"/>
      <c r="J120" s="24"/>
    </row>
    <row r="121" spans="1:10">
      <c r="A121" s="23"/>
      <c r="C121" s="25"/>
      <c r="D121" s="25"/>
      <c r="E121" s="25"/>
      <c r="F121" s="24"/>
      <c r="G121" s="24"/>
      <c r="H121" s="24"/>
      <c r="I121" s="24"/>
      <c r="J121" s="24"/>
    </row>
    <row r="122" spans="1:10">
      <c r="A122" s="23"/>
      <c r="C122" s="25"/>
      <c r="D122" s="25"/>
      <c r="E122" s="25"/>
      <c r="F122" s="24"/>
      <c r="G122" s="24"/>
      <c r="H122" s="24"/>
      <c r="I122" s="24"/>
      <c r="J122" s="24"/>
    </row>
    <row r="123" spans="1:10">
      <c r="A123" s="23"/>
      <c r="C123" s="25"/>
      <c r="D123" s="25"/>
      <c r="E123" s="25"/>
      <c r="F123" s="24"/>
      <c r="G123" s="24"/>
      <c r="H123" s="24"/>
      <c r="I123" s="24"/>
      <c r="J123" s="24"/>
    </row>
    <row r="124" spans="1:10">
      <c r="A124" s="23"/>
      <c r="C124" s="25"/>
      <c r="D124" s="25"/>
      <c r="E124" s="25"/>
      <c r="F124" s="24"/>
      <c r="G124" s="24"/>
      <c r="H124" s="24"/>
      <c r="I124" s="24"/>
      <c r="J124" s="24"/>
    </row>
    <row r="125" spans="1:10">
      <c r="A125" s="23"/>
      <c r="C125" s="25"/>
      <c r="D125" s="25"/>
      <c r="E125" s="25"/>
      <c r="F125" s="24"/>
      <c r="G125" s="24"/>
      <c r="H125" s="24"/>
      <c r="I125" s="24"/>
      <c r="J125" s="24"/>
    </row>
    <row r="126" spans="1:10">
      <c r="A126" s="23"/>
      <c r="C126" s="25"/>
      <c r="D126" s="25"/>
      <c r="E126" s="25"/>
      <c r="F126" s="24"/>
      <c r="G126" s="24"/>
      <c r="H126" s="24"/>
      <c r="I126" s="24"/>
      <c r="J126" s="24"/>
    </row>
    <row r="127" spans="1:10">
      <c r="A127" s="23"/>
      <c r="C127" s="25"/>
      <c r="D127" s="25"/>
      <c r="E127" s="25"/>
      <c r="F127" s="24"/>
      <c r="G127" s="24"/>
      <c r="H127" s="24"/>
      <c r="I127" s="24"/>
      <c r="J127" s="24"/>
    </row>
    <row r="128" spans="1:10">
      <c r="A128" s="23"/>
      <c r="C128" s="25"/>
      <c r="D128" s="25"/>
      <c r="E128" s="25"/>
      <c r="F128" s="24"/>
      <c r="G128" s="24"/>
      <c r="H128" s="24"/>
      <c r="I128" s="24"/>
      <c r="J128" s="24"/>
    </row>
    <row r="129" spans="1:10">
      <c r="A129" s="23"/>
      <c r="C129" s="25"/>
      <c r="D129" s="25"/>
      <c r="E129" s="25"/>
      <c r="F129" s="24"/>
      <c r="G129" s="24"/>
      <c r="H129" s="24"/>
      <c r="I129" s="24"/>
      <c r="J129" s="24"/>
    </row>
    <row r="130" spans="1:10">
      <c r="A130" s="23"/>
      <c r="C130" s="25"/>
      <c r="D130" s="25"/>
      <c r="E130" s="25"/>
      <c r="F130" s="24"/>
      <c r="G130" s="24"/>
      <c r="H130" s="24"/>
      <c r="I130" s="24"/>
      <c r="J130" s="24"/>
    </row>
    <row r="131" spans="1:10">
      <c r="A131" s="23"/>
      <c r="C131" s="25"/>
      <c r="D131" s="25"/>
      <c r="E131" s="25"/>
      <c r="F131" s="24"/>
      <c r="G131" s="24"/>
      <c r="H131" s="24"/>
      <c r="I131" s="24"/>
      <c r="J131" s="24"/>
    </row>
    <row r="132" spans="1:10">
      <c r="A132" s="23"/>
      <c r="C132" s="25"/>
      <c r="D132" s="25"/>
      <c r="E132" s="25"/>
      <c r="F132" s="24"/>
      <c r="G132" s="24"/>
      <c r="H132" s="24"/>
      <c r="I132" s="24"/>
      <c r="J132" s="24"/>
    </row>
    <row r="133" spans="1:10">
      <c r="A133" s="23"/>
      <c r="C133" s="25"/>
      <c r="D133" s="25"/>
      <c r="E133" s="25"/>
      <c r="F133" s="24"/>
      <c r="G133" s="24"/>
      <c r="H133" s="24"/>
      <c r="I133" s="24"/>
      <c r="J133" s="24"/>
    </row>
    <row r="134" spans="1:10">
      <c r="A134" s="23"/>
      <c r="C134" s="25"/>
      <c r="D134" s="25"/>
      <c r="E134" s="25"/>
      <c r="F134" s="24"/>
      <c r="G134" s="24"/>
      <c r="H134" s="24"/>
      <c r="I134" s="24"/>
      <c r="J134" s="24"/>
    </row>
    <row r="135" spans="1:10">
      <c r="A135" s="23"/>
      <c r="C135" s="25"/>
      <c r="D135" s="25"/>
      <c r="E135" s="25"/>
      <c r="F135" s="24"/>
      <c r="G135" s="24"/>
      <c r="H135" s="24"/>
      <c r="I135" s="24"/>
      <c r="J135" s="24"/>
    </row>
    <row r="136" spans="1:10">
      <c r="A136" s="23"/>
      <c r="C136" s="25"/>
      <c r="D136" s="25"/>
      <c r="E136" s="25"/>
      <c r="F136" s="24"/>
      <c r="G136" s="24"/>
      <c r="H136" s="24"/>
      <c r="I136" s="24"/>
      <c r="J136" s="24"/>
    </row>
    <row r="137" spans="1:10">
      <c r="A137" s="23"/>
      <c r="C137" s="25"/>
      <c r="D137" s="25"/>
      <c r="E137" s="25"/>
      <c r="F137" s="24"/>
      <c r="G137" s="24"/>
      <c r="H137" s="24"/>
      <c r="I137" s="24"/>
      <c r="J137" s="24"/>
    </row>
    <row r="138" spans="1:10">
      <c r="A138" s="23"/>
      <c r="C138" s="25"/>
      <c r="D138" s="25"/>
      <c r="E138" s="25"/>
      <c r="F138" s="24"/>
      <c r="G138" s="24"/>
      <c r="H138" s="24"/>
      <c r="I138" s="24"/>
      <c r="J138" s="24"/>
    </row>
    <row r="139" spans="1:10">
      <c r="A139" s="23"/>
      <c r="C139" s="25"/>
      <c r="D139" s="25"/>
      <c r="E139" s="25"/>
      <c r="F139" s="24"/>
      <c r="G139" s="24"/>
      <c r="H139" s="24"/>
      <c r="I139" s="24"/>
      <c r="J139" s="24"/>
    </row>
    <row r="140" spans="1:10">
      <c r="A140" s="23"/>
      <c r="C140" s="25"/>
      <c r="D140" s="25"/>
      <c r="E140" s="25"/>
      <c r="F140" s="24"/>
      <c r="G140" s="24"/>
      <c r="H140" s="24"/>
      <c r="I140" s="24"/>
      <c r="J140" s="24"/>
    </row>
    <row r="141" spans="1:10">
      <c r="A141" s="23"/>
      <c r="C141" s="25"/>
      <c r="D141" s="25"/>
      <c r="E141" s="25"/>
      <c r="F141" s="24"/>
      <c r="G141" s="24"/>
      <c r="H141" s="24"/>
      <c r="I141" s="24"/>
      <c r="J141" s="24"/>
    </row>
    <row r="142" spans="1:10">
      <c r="A142" s="23"/>
      <c r="C142" s="25"/>
      <c r="D142" s="25"/>
      <c r="E142" s="25"/>
      <c r="F142" s="24"/>
      <c r="G142" s="24"/>
      <c r="H142" s="24"/>
      <c r="I142" s="24"/>
      <c r="J142" s="24"/>
    </row>
    <row r="143" spans="1:10">
      <c r="A143" s="23"/>
      <c r="C143" s="25"/>
      <c r="D143" s="25"/>
      <c r="E143" s="25"/>
      <c r="F143" s="24"/>
      <c r="G143" s="24"/>
      <c r="H143" s="24"/>
      <c r="I143" s="24"/>
      <c r="J143" s="24"/>
    </row>
    <row r="144" spans="1:10">
      <c r="A144" s="23"/>
      <c r="C144" s="25"/>
      <c r="D144" s="25"/>
      <c r="E144" s="25"/>
      <c r="F144" s="24"/>
      <c r="G144" s="24"/>
      <c r="H144" s="24"/>
      <c r="I144" s="24"/>
      <c r="J144" s="24"/>
    </row>
    <row r="145" spans="1:10">
      <c r="A145" s="23"/>
      <c r="C145" s="25"/>
      <c r="D145" s="25"/>
      <c r="E145" s="25"/>
      <c r="F145" s="24"/>
      <c r="G145" s="24"/>
      <c r="H145" s="24"/>
      <c r="I145" s="24"/>
      <c r="J145" s="24"/>
    </row>
    <row r="146" spans="1:10">
      <c r="A146" s="34"/>
    </row>
    <row r="147" spans="1:10">
      <c r="A147" s="34"/>
    </row>
    <row r="148" spans="1:10">
      <c r="A148" s="34"/>
    </row>
    <row r="149" spans="1:10">
      <c r="A149" s="34"/>
    </row>
    <row r="150" spans="1:10">
      <c r="A150" s="34"/>
    </row>
    <row r="151" spans="1:10">
      <c r="A151" s="34"/>
    </row>
    <row r="152" spans="1:10">
      <c r="A152" s="34"/>
    </row>
    <row r="153" spans="1:10">
      <c r="A153" s="34"/>
    </row>
    <row r="154" spans="1:10">
      <c r="A154" s="34"/>
    </row>
    <row r="155" spans="1:10">
      <c r="A155" s="34"/>
    </row>
    <row r="156" spans="1:10">
      <c r="A156" s="34"/>
    </row>
    <row r="157" spans="1:10">
      <c r="A157" s="34"/>
    </row>
    <row r="158" spans="1:10">
      <c r="A158" s="34"/>
    </row>
    <row r="159" spans="1:10">
      <c r="A159" s="34"/>
    </row>
    <row r="160" spans="1:10">
      <c r="A160" s="34"/>
    </row>
    <row r="161" spans="1:1">
      <c r="A161" s="34"/>
    </row>
    <row r="162" spans="1:1">
      <c r="A162" s="34"/>
    </row>
    <row r="163" spans="1:1">
      <c r="A163" s="34"/>
    </row>
    <row r="164" spans="1:1">
      <c r="A164" s="34"/>
    </row>
    <row r="165" spans="1:1">
      <c r="A165" s="34"/>
    </row>
    <row r="166" spans="1:1">
      <c r="A166" s="34"/>
    </row>
    <row r="167" spans="1:1">
      <c r="A167" s="34"/>
    </row>
    <row r="168" spans="1:1">
      <c r="A168" s="34"/>
    </row>
    <row r="169" spans="1:1">
      <c r="A169" s="34"/>
    </row>
    <row r="170" spans="1:1">
      <c r="A170" s="34"/>
    </row>
    <row r="171" spans="1:1">
      <c r="A171" s="34"/>
    </row>
    <row r="172" spans="1:1">
      <c r="A172" s="34"/>
    </row>
    <row r="173" spans="1:1">
      <c r="A173" s="34"/>
    </row>
    <row r="174" spans="1:1">
      <c r="A174" s="34"/>
    </row>
    <row r="175" spans="1:1">
      <c r="A175" s="34"/>
    </row>
    <row r="176" spans="1:1">
      <c r="A176" s="34"/>
    </row>
    <row r="177" spans="1:1">
      <c r="A177" s="34"/>
    </row>
    <row r="178" spans="1:1">
      <c r="A178" s="34"/>
    </row>
    <row r="179" spans="1:1">
      <c r="A179" s="34"/>
    </row>
    <row r="180" spans="1:1">
      <c r="A180" s="34"/>
    </row>
    <row r="181" spans="1:1">
      <c r="A181" s="34"/>
    </row>
    <row r="182" spans="1:1">
      <c r="A182" s="34"/>
    </row>
    <row r="183" spans="1:1">
      <c r="A183" s="34"/>
    </row>
    <row r="184" spans="1:1">
      <c r="A184" s="34"/>
    </row>
    <row r="185" spans="1:1">
      <c r="A185" s="34"/>
    </row>
    <row r="186" spans="1:1">
      <c r="A186" s="34"/>
    </row>
    <row r="187" spans="1:1">
      <c r="A187" s="34"/>
    </row>
    <row r="188" spans="1:1">
      <c r="A188" s="34"/>
    </row>
    <row r="189" spans="1:1">
      <c r="A189" s="34"/>
    </row>
    <row r="190" spans="1:1">
      <c r="A190" s="34"/>
    </row>
    <row r="191" spans="1:1">
      <c r="A191" s="34"/>
    </row>
    <row r="192" spans="1:1">
      <c r="A192" s="34"/>
    </row>
    <row r="193" spans="1:1">
      <c r="A193" s="34"/>
    </row>
    <row r="194" spans="1:1">
      <c r="A194" s="34"/>
    </row>
    <row r="195" spans="1:1">
      <c r="A195" s="34"/>
    </row>
    <row r="196" spans="1:1">
      <c r="A196" s="34"/>
    </row>
    <row r="197" spans="1:1">
      <c r="A197" s="34"/>
    </row>
    <row r="198" spans="1:1">
      <c r="A198" s="34"/>
    </row>
    <row r="199" spans="1:1">
      <c r="A199" s="34"/>
    </row>
    <row r="200" spans="1:1">
      <c r="A200" s="34"/>
    </row>
    <row r="201" spans="1:1">
      <c r="A201" s="34"/>
    </row>
    <row r="202" spans="1:1">
      <c r="A202" s="34"/>
    </row>
    <row r="203" spans="1:1">
      <c r="A203" s="34"/>
    </row>
    <row r="204" spans="1:1">
      <c r="A204" s="34"/>
    </row>
    <row r="205" spans="1:1">
      <c r="A205" s="34"/>
    </row>
    <row r="206" spans="1:1">
      <c r="A206" s="34"/>
    </row>
    <row r="207" spans="1:1">
      <c r="A207" s="34"/>
    </row>
    <row r="208" spans="1:1">
      <c r="A208" s="34"/>
    </row>
    <row r="209" spans="1:1">
      <c r="A209" s="34"/>
    </row>
    <row r="210" spans="1:1">
      <c r="A210" s="34"/>
    </row>
    <row r="211" spans="1:1">
      <c r="A211" s="34"/>
    </row>
    <row r="212" spans="1:1">
      <c r="A212" s="34"/>
    </row>
    <row r="213" spans="1:1">
      <c r="A213" s="34"/>
    </row>
    <row r="214" spans="1:1">
      <c r="A214" s="34"/>
    </row>
    <row r="215" spans="1:1">
      <c r="A215" s="34"/>
    </row>
    <row r="216" spans="1:1">
      <c r="A216" s="34"/>
    </row>
    <row r="217" spans="1:1">
      <c r="A217" s="34"/>
    </row>
    <row r="218" spans="1:1">
      <c r="A218" s="34"/>
    </row>
    <row r="219" spans="1:1">
      <c r="A219" s="34"/>
    </row>
    <row r="220" spans="1:1">
      <c r="A220" s="34"/>
    </row>
    <row r="221" spans="1:1">
      <c r="A221" s="34"/>
    </row>
    <row r="222" spans="1:1">
      <c r="A222" s="34"/>
    </row>
    <row r="223" spans="1:1">
      <c r="A223" s="34"/>
    </row>
    <row r="224" spans="1:1">
      <c r="A224" s="34"/>
    </row>
    <row r="225" spans="1:1">
      <c r="A225" s="34"/>
    </row>
    <row r="226" spans="1:1">
      <c r="A226" s="34"/>
    </row>
    <row r="227" spans="1:1">
      <c r="A227" s="34"/>
    </row>
    <row r="228" spans="1:1">
      <c r="A228" s="34"/>
    </row>
    <row r="229" spans="1:1">
      <c r="A229" s="34"/>
    </row>
    <row r="230" spans="1:1">
      <c r="A230" s="34"/>
    </row>
    <row r="231" spans="1:1">
      <c r="A231" s="34"/>
    </row>
    <row r="232" spans="1:1">
      <c r="A232" s="34"/>
    </row>
    <row r="233" spans="1:1">
      <c r="A233" s="34"/>
    </row>
    <row r="234" spans="1:1">
      <c r="A234" s="34"/>
    </row>
    <row r="235" spans="1:1">
      <c r="A235" s="34"/>
    </row>
    <row r="236" spans="1:1">
      <c r="A236" s="34"/>
    </row>
    <row r="237" spans="1:1">
      <c r="A237" s="34"/>
    </row>
    <row r="238" spans="1:1">
      <c r="A238" s="34"/>
    </row>
    <row r="239" spans="1:1">
      <c r="A239" s="34"/>
    </row>
    <row r="240" spans="1:1">
      <c r="A240" s="34"/>
    </row>
    <row r="241" spans="1:1">
      <c r="A241" s="34"/>
    </row>
    <row r="242" spans="1:1">
      <c r="A242" s="34"/>
    </row>
    <row r="243" spans="1:1">
      <c r="A243" s="34"/>
    </row>
    <row r="244" spans="1:1">
      <c r="A244" s="34"/>
    </row>
    <row r="245" spans="1:1">
      <c r="A245" s="34"/>
    </row>
    <row r="246" spans="1:1">
      <c r="A246" s="34"/>
    </row>
    <row r="247" spans="1:1">
      <c r="A247" s="34"/>
    </row>
    <row r="248" spans="1:1">
      <c r="A248" s="34"/>
    </row>
    <row r="249" spans="1:1">
      <c r="A249" s="34"/>
    </row>
    <row r="250" spans="1:1">
      <c r="A250" s="34"/>
    </row>
    <row r="251" spans="1:1">
      <c r="A251" s="34"/>
    </row>
    <row r="252" spans="1:1">
      <c r="A252" s="34"/>
    </row>
    <row r="253" spans="1:1">
      <c r="A253" s="34"/>
    </row>
    <row r="254" spans="1:1">
      <c r="A254" s="34"/>
    </row>
    <row r="255" spans="1:1">
      <c r="A255" s="34"/>
    </row>
    <row r="256" spans="1:1">
      <c r="A256" s="34"/>
    </row>
    <row r="257" spans="1:1">
      <c r="A257" s="34"/>
    </row>
    <row r="258" spans="1:1">
      <c r="A258" s="34"/>
    </row>
    <row r="259" spans="1:1">
      <c r="A259" s="34"/>
    </row>
    <row r="260" spans="1:1">
      <c r="A260" s="34"/>
    </row>
    <row r="261" spans="1:1">
      <c r="A261" s="34"/>
    </row>
    <row r="262" spans="1:1">
      <c r="A262" s="34"/>
    </row>
    <row r="263" spans="1:1">
      <c r="A263" s="34"/>
    </row>
    <row r="264" spans="1:1">
      <c r="A264" s="34"/>
    </row>
    <row r="265" spans="1:1">
      <c r="A265" s="34"/>
    </row>
    <row r="266" spans="1:1">
      <c r="A266" s="34"/>
    </row>
    <row r="267" spans="1:1">
      <c r="A267" s="34"/>
    </row>
    <row r="268" spans="1:1">
      <c r="A268" s="34"/>
    </row>
    <row r="269" spans="1:1">
      <c r="A269" s="34"/>
    </row>
    <row r="270" spans="1:1">
      <c r="A270" s="34"/>
    </row>
    <row r="271" spans="1:1">
      <c r="A271" s="34"/>
    </row>
    <row r="272" spans="1:1">
      <c r="A272" s="34"/>
    </row>
    <row r="273" spans="1:1">
      <c r="A273" s="34"/>
    </row>
    <row r="274" spans="1:1">
      <c r="A274" s="34"/>
    </row>
    <row r="275" spans="1:1">
      <c r="A275" s="34"/>
    </row>
    <row r="276" spans="1:1">
      <c r="A276" s="34"/>
    </row>
    <row r="277" spans="1:1">
      <c r="A277" s="34"/>
    </row>
    <row r="278" spans="1:1">
      <c r="A278" s="34"/>
    </row>
    <row r="279" spans="1:1">
      <c r="A279" s="34"/>
    </row>
    <row r="280" spans="1:1">
      <c r="A280" s="34"/>
    </row>
    <row r="281" spans="1:1">
      <c r="A281" s="34"/>
    </row>
    <row r="282" spans="1:1">
      <c r="A282" s="34"/>
    </row>
    <row r="283" spans="1:1">
      <c r="A283" s="34"/>
    </row>
    <row r="284" spans="1:1">
      <c r="A284" s="34"/>
    </row>
    <row r="285" spans="1:1">
      <c r="A285" s="34"/>
    </row>
    <row r="286" spans="1:1">
      <c r="A286" s="34"/>
    </row>
    <row r="287" spans="1:1">
      <c r="A287" s="34"/>
    </row>
    <row r="288" spans="1:1">
      <c r="A288" s="34"/>
    </row>
    <row r="289" spans="1:1">
      <c r="A289" s="34"/>
    </row>
    <row r="290" spans="1:1">
      <c r="A290" s="34"/>
    </row>
    <row r="291" spans="1:1">
      <c r="A291" s="34"/>
    </row>
    <row r="292" spans="1:1">
      <c r="A292" s="34"/>
    </row>
    <row r="293" spans="1:1">
      <c r="A293" s="34"/>
    </row>
    <row r="294" spans="1:1">
      <c r="A294" s="34"/>
    </row>
    <row r="295" spans="1:1">
      <c r="A295" s="34"/>
    </row>
    <row r="296" spans="1:1">
      <c r="A296" s="34"/>
    </row>
    <row r="297" spans="1:1">
      <c r="A297" s="34"/>
    </row>
    <row r="298" spans="1:1">
      <c r="A298" s="34"/>
    </row>
    <row r="299" spans="1:1">
      <c r="A299" s="34"/>
    </row>
    <row r="300" spans="1:1">
      <c r="A300" s="34"/>
    </row>
    <row r="301" spans="1:1">
      <c r="A301" s="34"/>
    </row>
    <row r="302" spans="1:1">
      <c r="A302" s="34"/>
    </row>
    <row r="303" spans="1:1">
      <c r="A303" s="34"/>
    </row>
    <row r="304" spans="1:1">
      <c r="A304" s="34"/>
    </row>
    <row r="305" spans="1:1">
      <c r="A305" s="34"/>
    </row>
    <row r="306" spans="1:1">
      <c r="A306" s="34"/>
    </row>
    <row r="307" spans="1:1">
      <c r="A307" s="34"/>
    </row>
    <row r="308" spans="1:1">
      <c r="A308" s="34"/>
    </row>
    <row r="309" spans="1:1">
      <c r="A309" s="34"/>
    </row>
    <row r="310" spans="1:1">
      <c r="A310" s="34"/>
    </row>
    <row r="311" spans="1:1">
      <c r="A311" s="34"/>
    </row>
    <row r="312" spans="1:1">
      <c r="A312" s="34"/>
    </row>
  </sheetData>
  <mergeCells count="14">
    <mergeCell ref="A4:J4"/>
    <mergeCell ref="C87:F87"/>
    <mergeCell ref="H87:J87"/>
    <mergeCell ref="A72:J72"/>
    <mergeCell ref="B6:B7"/>
    <mergeCell ref="A6:A7"/>
    <mergeCell ref="E6:E7"/>
    <mergeCell ref="C6:C7"/>
    <mergeCell ref="G6:J6"/>
    <mergeCell ref="C86:F86"/>
    <mergeCell ref="H86:J86"/>
    <mergeCell ref="F6:F7"/>
    <mergeCell ref="D6:D7"/>
    <mergeCell ref="A75:J75"/>
  </mergeCells>
  <phoneticPr fontId="0" type="noConversion"/>
  <pageMargins left="0.70866141732283472" right="0.19685039370078741" top="0.78740157480314965" bottom="0.78740157480314965" header="0.19685039370078741" footer="0.11811023622047245"/>
  <pageSetup paperSize="9" scale="59" fitToHeight="0" orientation="landscape" verticalDpi="300" r:id="rId1"/>
  <headerFooter alignWithMargins="0">
    <oddHeader xml:space="preserve">&amp;C&amp;"Times New Roman,обычный"&amp;16 
&amp;18 5&amp;R&amp;"Times New Roman,обычный"&amp;14 
Продовження додатка 1
</oddHeader>
  </headerFooter>
  <rowBreaks count="1" manualBreakCount="1">
    <brk id="31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4:L193"/>
  <sheetViews>
    <sheetView view="pageBreakPreview" zoomScale="75" zoomScaleNormal="75" zoomScaleSheetLayoutView="75" workbookViewId="0">
      <selection activeCell="H34" sqref="H34"/>
    </sheetView>
  </sheetViews>
  <sheetFormatPr defaultColWidth="77.85546875" defaultRowHeight="18.75" outlineLevelRow="1"/>
  <cols>
    <col min="1" max="1" width="84" style="29" customWidth="1"/>
    <col min="2" max="2" width="10.7109375" style="32" customWidth="1"/>
    <col min="3" max="5" width="15.85546875" style="32" customWidth="1"/>
    <col min="6" max="10" width="15.85546875" style="29" customWidth="1"/>
    <col min="11" max="11" width="10" style="29" customWidth="1"/>
    <col min="12" max="12" width="9.5703125" style="29" customWidth="1"/>
    <col min="13" max="255" width="9.140625" style="29" customWidth="1"/>
    <col min="256" max="16384" width="77.85546875" style="29"/>
  </cols>
  <sheetData>
    <row r="4" spans="1:10">
      <c r="A4" s="250" t="s">
        <v>74</v>
      </c>
      <c r="B4" s="250"/>
      <c r="C4" s="250"/>
      <c r="D4" s="250"/>
      <c r="E4" s="250"/>
      <c r="F4" s="250"/>
      <c r="G4" s="250"/>
      <c r="H4" s="250"/>
      <c r="I4" s="250"/>
      <c r="J4" s="250"/>
    </row>
    <row r="5" spans="1:10" outlineLevel="1">
      <c r="A5" s="28"/>
      <c r="B5" s="37"/>
      <c r="C5" s="28"/>
      <c r="D5" s="28"/>
      <c r="E5" s="28"/>
      <c r="F5" s="28"/>
      <c r="G5" s="28"/>
      <c r="H5" s="28"/>
      <c r="I5" s="28"/>
      <c r="J5" s="28"/>
    </row>
    <row r="6" spans="1:10" ht="38.25" customHeight="1">
      <c r="A6" s="219" t="s">
        <v>100</v>
      </c>
      <c r="B6" s="251" t="s">
        <v>7</v>
      </c>
      <c r="C6" s="251" t="s">
        <v>16</v>
      </c>
      <c r="D6" s="221" t="s">
        <v>123</v>
      </c>
      <c r="E6" s="252" t="s">
        <v>120</v>
      </c>
      <c r="F6" s="220" t="s">
        <v>9</v>
      </c>
      <c r="G6" s="220" t="s">
        <v>121</v>
      </c>
      <c r="H6" s="220"/>
      <c r="I6" s="220"/>
      <c r="J6" s="220"/>
    </row>
    <row r="7" spans="1:10" ht="50.25" customHeight="1">
      <c r="A7" s="219"/>
      <c r="B7" s="251"/>
      <c r="C7" s="251"/>
      <c r="D7" s="223"/>
      <c r="E7" s="223"/>
      <c r="F7" s="220"/>
      <c r="G7" s="15" t="s">
        <v>80</v>
      </c>
      <c r="H7" s="15" t="s">
        <v>81</v>
      </c>
      <c r="I7" s="15" t="s">
        <v>82</v>
      </c>
      <c r="J7" s="15" t="s">
        <v>42</v>
      </c>
    </row>
    <row r="8" spans="1:10" ht="18" customHeight="1">
      <c r="A8" s="35">
        <v>1</v>
      </c>
      <c r="B8" s="36">
        <v>2</v>
      </c>
      <c r="C8" s="36">
        <v>3</v>
      </c>
      <c r="D8" s="36">
        <v>4</v>
      </c>
      <c r="E8" s="36">
        <v>5</v>
      </c>
      <c r="F8" s="36">
        <v>6</v>
      </c>
      <c r="G8" s="36">
        <v>7</v>
      </c>
      <c r="H8" s="36">
        <v>8</v>
      </c>
      <c r="I8" s="36">
        <v>9</v>
      </c>
      <c r="J8" s="36">
        <v>10</v>
      </c>
    </row>
    <row r="9" spans="1:10" s="127" customFormat="1" ht="24.95" customHeight="1">
      <c r="A9" s="247" t="s">
        <v>72</v>
      </c>
      <c r="B9" s="247"/>
      <c r="C9" s="247"/>
      <c r="D9" s="247"/>
      <c r="E9" s="247"/>
      <c r="F9" s="247"/>
      <c r="G9" s="247"/>
      <c r="H9" s="247"/>
      <c r="I9" s="247"/>
      <c r="J9" s="247"/>
    </row>
    <row r="10" spans="1:10" ht="24.95" customHeight="1">
      <c r="A10" s="39" t="s">
        <v>187</v>
      </c>
      <c r="B10" s="54">
        <v>1200</v>
      </c>
      <c r="C10" s="199">
        <f>'I.Розшифрування до запланованог'!C71</f>
        <v>0</v>
      </c>
      <c r="D10" s="199">
        <f>'I.Розшифрування до запланованог'!D71</f>
        <v>0</v>
      </c>
      <c r="E10" s="199">
        <f>'I.Розшифрування до запланованог'!E71</f>
        <v>0</v>
      </c>
      <c r="F10" s="199">
        <f>'I.Розшифрування до запланованог'!F71</f>
        <v>0</v>
      </c>
      <c r="G10" s="199">
        <f>'I.Розшифрування до запланованог'!G71</f>
        <v>0</v>
      </c>
      <c r="H10" s="199">
        <f>'I.Розшифрування до запланованог'!H71</f>
        <v>1.1368683772161603E-13</v>
      </c>
      <c r="I10" s="199">
        <f>'I.Розшифрування до запланованог'!I71</f>
        <v>1.1368683772161603E-13</v>
      </c>
      <c r="J10" s="199">
        <f>'I.Розшифрування до запланованог'!J71</f>
        <v>1.1368683772161603E-13</v>
      </c>
    </row>
    <row r="11" spans="1:10" ht="42.75" customHeight="1">
      <c r="A11" s="39" t="s">
        <v>31</v>
      </c>
      <c r="B11" s="60">
        <v>2000</v>
      </c>
      <c r="C11" s="75">
        <v>-1119.5</v>
      </c>
      <c r="D11" s="75">
        <f>C11+D10</f>
        <v>-1119.5</v>
      </c>
      <c r="E11" s="75">
        <f>D11+E10</f>
        <v>-1119.5</v>
      </c>
      <c r="F11" s="75">
        <f>E11+F10</f>
        <v>-1119.5</v>
      </c>
      <c r="G11" s="75">
        <f t="shared" ref="G11:J11" si="0">F11+G10</f>
        <v>-1119.5</v>
      </c>
      <c r="H11" s="75">
        <f t="shared" si="0"/>
        <v>-1119.5</v>
      </c>
      <c r="I11" s="75">
        <f t="shared" si="0"/>
        <v>-1119.5</v>
      </c>
      <c r="J11" s="75">
        <f t="shared" si="0"/>
        <v>-1119.5</v>
      </c>
    </row>
    <row r="12" spans="1:10" ht="20.100000000000001" customHeight="1">
      <c r="A12" s="30" t="s">
        <v>119</v>
      </c>
      <c r="B12" s="7">
        <v>2010</v>
      </c>
      <c r="C12" s="79">
        <v>0</v>
      </c>
      <c r="D12" s="79">
        <v>0</v>
      </c>
      <c r="E12" s="79">
        <v>0</v>
      </c>
      <c r="F12" s="79">
        <v>0</v>
      </c>
      <c r="G12" s="79">
        <v>0</v>
      </c>
      <c r="H12" s="79">
        <v>0</v>
      </c>
      <c r="I12" s="79">
        <v>0</v>
      </c>
      <c r="J12" s="79">
        <v>0</v>
      </c>
    </row>
    <row r="13" spans="1:10" ht="20.100000000000001" customHeight="1">
      <c r="A13" s="8" t="s">
        <v>83</v>
      </c>
      <c r="B13" s="7">
        <v>2020</v>
      </c>
      <c r="C13" s="79">
        <v>0</v>
      </c>
      <c r="D13" s="79">
        <v>0</v>
      </c>
      <c r="E13" s="79">
        <v>0</v>
      </c>
      <c r="F13" s="79">
        <v>0</v>
      </c>
      <c r="G13" s="79">
        <v>0</v>
      </c>
      <c r="H13" s="79">
        <v>0</v>
      </c>
      <c r="I13" s="79">
        <v>0</v>
      </c>
      <c r="J13" s="79">
        <v>0</v>
      </c>
    </row>
    <row r="14" spans="1:10" s="31" customFormat="1" ht="20.100000000000001" customHeight="1">
      <c r="A14" s="30" t="s">
        <v>40</v>
      </c>
      <c r="B14" s="7">
        <v>2030</v>
      </c>
      <c r="C14" s="79">
        <v>0</v>
      </c>
      <c r="D14" s="79">
        <v>0</v>
      </c>
      <c r="E14" s="79">
        <v>0</v>
      </c>
      <c r="F14" s="79">
        <v>0</v>
      </c>
      <c r="G14" s="79">
        <v>0</v>
      </c>
      <c r="H14" s="79">
        <v>0</v>
      </c>
      <c r="I14" s="79">
        <v>0</v>
      </c>
      <c r="J14" s="79">
        <v>0</v>
      </c>
    </row>
    <row r="15" spans="1:10" ht="20.100000000000001" customHeight="1">
      <c r="A15" s="30" t="s">
        <v>68</v>
      </c>
      <c r="B15" s="7">
        <v>2031</v>
      </c>
      <c r="C15" s="79">
        <v>0</v>
      </c>
      <c r="D15" s="79">
        <v>0</v>
      </c>
      <c r="E15" s="79">
        <v>0</v>
      </c>
      <c r="F15" s="79">
        <v>0</v>
      </c>
      <c r="G15" s="79">
        <v>0</v>
      </c>
      <c r="H15" s="79">
        <v>0</v>
      </c>
      <c r="I15" s="79">
        <v>0</v>
      </c>
      <c r="J15" s="79">
        <v>0</v>
      </c>
    </row>
    <row r="16" spans="1:10" ht="20.100000000000001" customHeight="1">
      <c r="A16" s="30" t="s">
        <v>12</v>
      </c>
      <c r="B16" s="7">
        <v>2040</v>
      </c>
      <c r="C16" s="79">
        <v>0</v>
      </c>
      <c r="D16" s="79">
        <v>0</v>
      </c>
      <c r="E16" s="79">
        <v>0</v>
      </c>
      <c r="F16" s="79">
        <v>0</v>
      </c>
      <c r="G16" s="79">
        <v>0</v>
      </c>
      <c r="H16" s="79">
        <v>0</v>
      </c>
      <c r="I16" s="79">
        <v>0</v>
      </c>
      <c r="J16" s="79">
        <v>0</v>
      </c>
    </row>
    <row r="17" spans="1:10" ht="20.100000000000001" customHeight="1">
      <c r="A17" s="30" t="s">
        <v>63</v>
      </c>
      <c r="B17" s="7">
        <v>2050</v>
      </c>
      <c r="C17" s="79">
        <v>0</v>
      </c>
      <c r="D17" s="79">
        <v>0</v>
      </c>
      <c r="E17" s="79">
        <v>0</v>
      </c>
      <c r="F17" s="79">
        <v>0</v>
      </c>
      <c r="G17" s="79">
        <v>0</v>
      </c>
      <c r="H17" s="79">
        <v>0</v>
      </c>
      <c r="I17" s="79">
        <v>0</v>
      </c>
      <c r="J17" s="79">
        <v>0</v>
      </c>
    </row>
    <row r="18" spans="1:10" ht="20.100000000000001" customHeight="1">
      <c r="A18" s="30" t="s">
        <v>64</v>
      </c>
      <c r="B18" s="7">
        <v>2060</v>
      </c>
      <c r="C18" s="79">
        <v>0</v>
      </c>
      <c r="D18" s="79">
        <v>0</v>
      </c>
      <c r="E18" s="79">
        <v>0</v>
      </c>
      <c r="F18" s="79">
        <v>0</v>
      </c>
      <c r="G18" s="79">
        <v>0</v>
      </c>
      <c r="H18" s="79">
        <v>0</v>
      </c>
      <c r="I18" s="79">
        <v>0</v>
      </c>
      <c r="J18" s="79">
        <v>0</v>
      </c>
    </row>
    <row r="19" spans="1:10" ht="42.75" customHeight="1">
      <c r="A19" s="39" t="s">
        <v>32</v>
      </c>
      <c r="B19" s="60">
        <v>2070</v>
      </c>
      <c r="C19" s="79">
        <f>C11</f>
        <v>-1119.5</v>
      </c>
      <c r="D19" s="79">
        <f t="shared" ref="D19:J19" si="1">D11</f>
        <v>-1119.5</v>
      </c>
      <c r="E19" s="79">
        <f t="shared" si="1"/>
        <v>-1119.5</v>
      </c>
      <c r="F19" s="79">
        <f t="shared" si="1"/>
        <v>-1119.5</v>
      </c>
      <c r="G19" s="79">
        <f t="shared" si="1"/>
        <v>-1119.5</v>
      </c>
      <c r="H19" s="79">
        <f t="shared" si="1"/>
        <v>-1119.5</v>
      </c>
      <c r="I19" s="79">
        <f t="shared" si="1"/>
        <v>-1119.5</v>
      </c>
      <c r="J19" s="79">
        <f t="shared" si="1"/>
        <v>-1119.5</v>
      </c>
    </row>
    <row r="20" spans="1:10" ht="25.5" customHeight="1">
      <c r="A20" s="248" t="s">
        <v>188</v>
      </c>
      <c r="B20" s="248"/>
      <c r="C20" s="248"/>
      <c r="D20" s="248"/>
      <c r="E20" s="248"/>
      <c r="F20" s="248"/>
      <c r="G20" s="248"/>
      <c r="H20" s="248"/>
      <c r="I20" s="248"/>
      <c r="J20" s="248"/>
    </row>
    <row r="21" spans="1:10" ht="42" customHeight="1">
      <c r="A21" s="183" t="s">
        <v>189</v>
      </c>
      <c r="B21" s="116">
        <v>2110</v>
      </c>
      <c r="C21" s="76">
        <f>C22+C23+C24+C25+C26+C27</f>
        <v>0</v>
      </c>
      <c r="D21" s="76">
        <f t="shared" ref="D21:J21" si="2">D22+D23+D24+D25+D26+D27</f>
        <v>57.239999999999995</v>
      </c>
      <c r="E21" s="76">
        <f t="shared" si="2"/>
        <v>57.239999999999995</v>
      </c>
      <c r="F21" s="76">
        <f t="shared" si="2"/>
        <v>616.27620000000002</v>
      </c>
      <c r="G21" s="76">
        <f t="shared" si="2"/>
        <v>282.846</v>
      </c>
      <c r="H21" s="76">
        <f t="shared" si="2"/>
        <v>107.946</v>
      </c>
      <c r="I21" s="76">
        <f t="shared" si="2"/>
        <v>112.4496</v>
      </c>
      <c r="J21" s="76">
        <f t="shared" si="2"/>
        <v>113.03460000000001</v>
      </c>
    </row>
    <row r="22" spans="1:10" s="31" customFormat="1" ht="20.100000000000001" customHeight="1">
      <c r="A22" s="118" t="s">
        <v>190</v>
      </c>
      <c r="B22" s="182">
        <v>2111</v>
      </c>
      <c r="C22" s="135">
        <v>0</v>
      </c>
      <c r="D22" s="135">
        <v>0</v>
      </c>
      <c r="E22" s="135">
        <v>0</v>
      </c>
      <c r="F22" s="135">
        <f>G22</f>
        <v>174.9</v>
      </c>
      <c r="G22" s="135">
        <v>174.9</v>
      </c>
      <c r="H22" s="135">
        <v>0</v>
      </c>
      <c r="I22" s="135">
        <v>0</v>
      </c>
      <c r="J22" s="135">
        <v>0</v>
      </c>
    </row>
    <row r="23" spans="1:10" s="31" customFormat="1" ht="31.5" customHeight="1">
      <c r="A23" s="118" t="s">
        <v>191</v>
      </c>
      <c r="B23" s="182">
        <v>2112</v>
      </c>
      <c r="C23" s="135">
        <v>0</v>
      </c>
      <c r="D23" s="135">
        <v>0</v>
      </c>
      <c r="E23" s="135">
        <v>0</v>
      </c>
      <c r="F23" s="135">
        <v>0</v>
      </c>
      <c r="G23" s="135">
        <v>0</v>
      </c>
      <c r="H23" s="135">
        <v>0</v>
      </c>
      <c r="I23" s="135">
        <v>0</v>
      </c>
      <c r="J23" s="135">
        <v>0</v>
      </c>
    </row>
    <row r="24" spans="1:10" s="31" customFormat="1" ht="37.5" customHeight="1">
      <c r="A24" s="118" t="s">
        <v>192</v>
      </c>
      <c r="B24" s="182">
        <v>2113</v>
      </c>
      <c r="C24" s="135">
        <v>0</v>
      </c>
      <c r="D24" s="135">
        <v>0</v>
      </c>
      <c r="E24" s="135">
        <v>0</v>
      </c>
      <c r="F24" s="135">
        <v>0</v>
      </c>
      <c r="G24" s="135">
        <v>0</v>
      </c>
      <c r="H24" s="135">
        <v>0</v>
      </c>
      <c r="I24" s="135">
        <v>0</v>
      </c>
      <c r="J24" s="135">
        <v>0</v>
      </c>
    </row>
    <row r="25" spans="1:10" ht="19.5" customHeight="1">
      <c r="A25" s="118" t="s">
        <v>193</v>
      </c>
      <c r="B25" s="193">
        <v>2114</v>
      </c>
      <c r="C25" s="135">
        <v>0</v>
      </c>
      <c r="D25" s="135">
        <v>0</v>
      </c>
      <c r="E25" s="135">
        <v>0</v>
      </c>
      <c r="F25" s="135">
        <v>0</v>
      </c>
      <c r="G25" s="135">
        <v>0</v>
      </c>
      <c r="H25" s="135">
        <v>0</v>
      </c>
      <c r="I25" s="135">
        <v>0</v>
      </c>
      <c r="J25" s="135">
        <v>0</v>
      </c>
    </row>
    <row r="26" spans="1:10" ht="18.75" customHeight="1">
      <c r="A26" s="118" t="s">
        <v>50</v>
      </c>
      <c r="B26" s="193">
        <v>2115</v>
      </c>
      <c r="C26" s="135">
        <f>'I.Розшифрування до запланованог'!C14*0.18+'I.Розшифрування до запланованог'!C28*0.18</f>
        <v>0</v>
      </c>
      <c r="D26" s="135">
        <f>'I.Розшифрування до запланованог'!D14*0.18+'I.Розшифрування до запланованог'!D28*0.18</f>
        <v>57.239999999999995</v>
      </c>
      <c r="E26" s="135">
        <f>'I.Розшифрування до запланованог'!E14*0.18+'I.Розшифрування до запланованог'!E28*0.18</f>
        <v>57.239999999999995</v>
      </c>
      <c r="F26" s="135">
        <f>'I.Розшифрування до запланованог'!F14*0.18+'I.Розшифрування до запланованог'!F28*0.18</f>
        <v>441.37619999999998</v>
      </c>
      <c r="G26" s="135">
        <f>'I.Розшифрування до запланованог'!G14*0.18+'I.Розшифрування до запланованог'!G28*0.18</f>
        <v>107.946</v>
      </c>
      <c r="H26" s="135">
        <f>'I.Розшифрування до запланованог'!H14*0.18+'I.Розшифрування до запланованог'!H28*0.18</f>
        <v>107.946</v>
      </c>
      <c r="I26" s="135">
        <f>'I.Розшифрування до запланованог'!I14*0.18+'I.Розшифрування до запланованог'!I28*0.18</f>
        <v>112.4496</v>
      </c>
      <c r="J26" s="135">
        <f>'I.Розшифрування до запланованог'!J14*0.18+'I.Розшифрування до запланованог'!J28*0.18</f>
        <v>113.03460000000001</v>
      </c>
    </row>
    <row r="27" spans="1:10" s="33" customFormat="1" ht="22.5" customHeight="1">
      <c r="A27" s="130" t="s">
        <v>194</v>
      </c>
      <c r="B27" s="193">
        <v>2116</v>
      </c>
      <c r="C27" s="135">
        <v>0</v>
      </c>
      <c r="D27" s="135">
        <v>0</v>
      </c>
      <c r="E27" s="135">
        <v>0</v>
      </c>
      <c r="F27" s="135">
        <v>0</v>
      </c>
      <c r="G27" s="135">
        <v>0</v>
      </c>
      <c r="H27" s="135">
        <v>0</v>
      </c>
      <c r="I27" s="135">
        <v>0</v>
      </c>
      <c r="J27" s="135">
        <v>0</v>
      </c>
    </row>
    <row r="28" spans="1:10" ht="36.75" customHeight="1">
      <c r="A28" s="115" t="s">
        <v>195</v>
      </c>
      <c r="B28" s="116">
        <v>2120</v>
      </c>
      <c r="C28" s="76">
        <f>C29+C30+C31+C32</f>
        <v>0</v>
      </c>
      <c r="D28" s="76">
        <f t="shared" ref="D28:J28" si="3">D29+D30+D31+D32</f>
        <v>0</v>
      </c>
      <c r="E28" s="76">
        <f t="shared" si="3"/>
        <v>0</v>
      </c>
      <c r="F28" s="76">
        <f t="shared" si="3"/>
        <v>694</v>
      </c>
      <c r="G28" s="76">
        <f t="shared" si="3"/>
        <v>566.5</v>
      </c>
      <c r="H28" s="76">
        <f t="shared" si="3"/>
        <v>42.5</v>
      </c>
      <c r="I28" s="76">
        <f t="shared" si="3"/>
        <v>42.5</v>
      </c>
      <c r="J28" s="76">
        <f t="shared" si="3"/>
        <v>42.5</v>
      </c>
    </row>
    <row r="29" spans="1:10" s="31" customFormat="1" ht="20.100000000000001" customHeight="1">
      <c r="A29" s="118" t="s">
        <v>50</v>
      </c>
      <c r="B29" s="182">
        <v>2121</v>
      </c>
      <c r="C29" s="135">
        <v>0</v>
      </c>
      <c r="D29" s="135">
        <v>0</v>
      </c>
      <c r="E29" s="135">
        <v>0</v>
      </c>
      <c r="F29" s="135">
        <v>0</v>
      </c>
      <c r="G29" s="135">
        <v>0</v>
      </c>
      <c r="H29" s="135">
        <v>0</v>
      </c>
      <c r="I29" s="135">
        <v>0</v>
      </c>
      <c r="J29" s="135">
        <v>0</v>
      </c>
    </row>
    <row r="30" spans="1:10" ht="20.100000000000001" customHeight="1">
      <c r="A30" s="118" t="s">
        <v>196</v>
      </c>
      <c r="B30" s="182">
        <v>2122</v>
      </c>
      <c r="C30" s="135">
        <v>0</v>
      </c>
      <c r="D30" s="135">
        <v>0</v>
      </c>
      <c r="E30" s="135">
        <v>0</v>
      </c>
      <c r="F30" s="135">
        <f>G30</f>
        <v>524</v>
      </c>
      <c r="G30" s="135">
        <v>524</v>
      </c>
      <c r="H30" s="135">
        <v>0</v>
      </c>
      <c r="I30" s="135">
        <v>0</v>
      </c>
      <c r="J30" s="135">
        <v>0</v>
      </c>
    </row>
    <row r="31" spans="1:10" s="31" customFormat="1" ht="23.25" customHeight="1">
      <c r="A31" s="118" t="s">
        <v>197</v>
      </c>
      <c r="B31" s="182">
        <v>2123</v>
      </c>
      <c r="C31" s="135">
        <f>'I.Розшифрування до запланованог'!C17</f>
        <v>0</v>
      </c>
      <c r="D31" s="135">
        <f>'I.Розшифрування до запланованог'!D17</f>
        <v>0</v>
      </c>
      <c r="E31" s="135">
        <f>'I.Розшифрування до запланованог'!E17</f>
        <v>0</v>
      </c>
      <c r="F31" s="135">
        <f>'I.Розшифрування до запланованог'!F17</f>
        <v>170</v>
      </c>
      <c r="G31" s="135">
        <f>'I.Розшифрування до запланованог'!G17</f>
        <v>42.5</v>
      </c>
      <c r="H31" s="135">
        <f>'I.Розшифрування до запланованог'!H17</f>
        <v>42.5</v>
      </c>
      <c r="I31" s="135">
        <f>'I.Розшифрування до запланованог'!I17</f>
        <v>42.5</v>
      </c>
      <c r="J31" s="135">
        <f>'I.Розшифрування до запланованог'!J17</f>
        <v>42.5</v>
      </c>
    </row>
    <row r="32" spans="1:10" s="68" customFormat="1" ht="21.75" customHeight="1">
      <c r="A32" s="130" t="s">
        <v>194</v>
      </c>
      <c r="B32" s="90">
        <v>2124</v>
      </c>
      <c r="C32" s="135">
        <v>0</v>
      </c>
      <c r="D32" s="135">
        <v>0</v>
      </c>
      <c r="E32" s="135">
        <v>0</v>
      </c>
      <c r="F32" s="135">
        <v>0</v>
      </c>
      <c r="G32" s="135">
        <v>0</v>
      </c>
      <c r="H32" s="135">
        <v>0</v>
      </c>
      <c r="I32" s="135">
        <v>0</v>
      </c>
      <c r="J32" s="135">
        <v>0</v>
      </c>
    </row>
    <row r="33" spans="1:12" s="68" customFormat="1" ht="33.75" customHeight="1">
      <c r="A33" s="183" t="s">
        <v>200</v>
      </c>
      <c r="B33" s="116">
        <v>2130</v>
      </c>
      <c r="C33" s="76">
        <f>C34+C35</f>
        <v>0</v>
      </c>
      <c r="D33" s="76">
        <f t="shared" ref="D33:J33" si="4">D34+D35</f>
        <v>70</v>
      </c>
      <c r="E33" s="76">
        <f t="shared" si="4"/>
        <v>70</v>
      </c>
      <c r="F33" s="76">
        <f t="shared" si="4"/>
        <v>538.27</v>
      </c>
      <c r="G33" s="76">
        <f t="shared" si="4"/>
        <v>131.34</v>
      </c>
      <c r="H33" s="76">
        <f t="shared" si="4"/>
        <v>131.34</v>
      </c>
      <c r="I33" s="76">
        <f t="shared" si="4"/>
        <v>137.44</v>
      </c>
      <c r="J33" s="76">
        <f t="shared" si="4"/>
        <v>138.14999999999998</v>
      </c>
    </row>
    <row r="34" spans="1:12" s="68" customFormat="1" ht="21.75" customHeight="1">
      <c r="A34" s="118" t="s">
        <v>198</v>
      </c>
      <c r="B34" s="182">
        <v>2131</v>
      </c>
      <c r="C34" s="81">
        <f>'I.Розшифрування до запланованог'!C80</f>
        <v>0</v>
      </c>
      <c r="D34" s="81">
        <f>'I.Розшифрування до запланованог'!D80</f>
        <v>70</v>
      </c>
      <c r="E34" s="81">
        <f>'I.Розшифрування до запланованог'!E80</f>
        <v>70</v>
      </c>
      <c r="F34" s="81">
        <f>'I.Розшифрування до запланованог'!F80</f>
        <v>538.27</v>
      </c>
      <c r="G34" s="81">
        <f>'I.Розшифрування до запланованог'!G80</f>
        <v>131.34</v>
      </c>
      <c r="H34" s="81">
        <f>'I.Розшифрування до запланованог'!H80</f>
        <v>131.34</v>
      </c>
      <c r="I34" s="81">
        <f>'I.Розшифрування до запланованог'!I80</f>
        <v>137.44</v>
      </c>
      <c r="J34" s="81">
        <f>'I.Розшифрування до запланованог'!J80</f>
        <v>138.14999999999998</v>
      </c>
    </row>
    <row r="35" spans="1:12" s="31" customFormat="1" ht="20.100000000000001" customHeight="1">
      <c r="A35" s="130" t="s">
        <v>199</v>
      </c>
      <c r="B35" s="184">
        <v>2132</v>
      </c>
      <c r="C35" s="135">
        <v>0</v>
      </c>
      <c r="D35" s="135">
        <v>0</v>
      </c>
      <c r="E35" s="135">
        <v>0</v>
      </c>
      <c r="F35" s="135">
        <v>0</v>
      </c>
      <c r="G35" s="135">
        <v>0</v>
      </c>
      <c r="H35" s="135">
        <v>0</v>
      </c>
      <c r="I35" s="135">
        <v>0</v>
      </c>
      <c r="J35" s="135">
        <v>0</v>
      </c>
    </row>
    <row r="36" spans="1:12" s="31" customFormat="1" ht="20.100000000000001" customHeight="1">
      <c r="A36" s="183" t="s">
        <v>201</v>
      </c>
      <c r="B36" s="116">
        <v>2140</v>
      </c>
      <c r="C36" s="76">
        <f>C37+C38</f>
        <v>0</v>
      </c>
      <c r="D36" s="76">
        <f t="shared" ref="D36:J36" si="5">D37+D38</f>
        <v>0</v>
      </c>
      <c r="E36" s="76">
        <f t="shared" si="5"/>
        <v>0</v>
      </c>
      <c r="F36" s="76">
        <f t="shared" si="5"/>
        <v>0</v>
      </c>
      <c r="G36" s="76">
        <f t="shared" si="5"/>
        <v>0</v>
      </c>
      <c r="H36" s="76">
        <f t="shared" si="5"/>
        <v>0</v>
      </c>
      <c r="I36" s="76">
        <f t="shared" si="5"/>
        <v>0</v>
      </c>
      <c r="J36" s="76">
        <f t="shared" si="5"/>
        <v>0</v>
      </c>
    </row>
    <row r="37" spans="1:12" s="31" customFormat="1" ht="35.25" customHeight="1">
      <c r="A37" s="118" t="s">
        <v>202</v>
      </c>
      <c r="B37" s="182">
        <v>2141</v>
      </c>
      <c r="C37" s="135">
        <v>0</v>
      </c>
      <c r="D37" s="135">
        <v>0</v>
      </c>
      <c r="E37" s="135">
        <v>0</v>
      </c>
      <c r="F37" s="135">
        <v>0</v>
      </c>
      <c r="G37" s="135">
        <v>0</v>
      </c>
      <c r="H37" s="135">
        <v>0</v>
      </c>
      <c r="I37" s="135">
        <v>0</v>
      </c>
      <c r="J37" s="135">
        <v>0</v>
      </c>
    </row>
    <row r="38" spans="1:12" s="31" customFormat="1" ht="20.100000000000001" customHeight="1">
      <c r="A38" s="118" t="s">
        <v>203</v>
      </c>
      <c r="B38" s="182">
        <v>2142</v>
      </c>
      <c r="C38" s="135">
        <v>0</v>
      </c>
      <c r="D38" s="135">
        <v>0</v>
      </c>
      <c r="E38" s="135">
        <v>0</v>
      </c>
      <c r="F38" s="135">
        <v>0</v>
      </c>
      <c r="G38" s="135">
        <v>0</v>
      </c>
      <c r="H38" s="135">
        <v>0</v>
      </c>
      <c r="I38" s="135">
        <v>0</v>
      </c>
      <c r="J38" s="135">
        <v>0</v>
      </c>
    </row>
    <row r="39" spans="1:12" s="134" customFormat="1" ht="28.5" customHeight="1">
      <c r="A39" s="97" t="s">
        <v>101</v>
      </c>
      <c r="B39" s="122">
        <v>2200</v>
      </c>
      <c r="C39" s="136">
        <f t="shared" ref="C39:J39" si="6">C21+C28+C33+C36</f>
        <v>0</v>
      </c>
      <c r="D39" s="136">
        <f t="shared" si="6"/>
        <v>127.24</v>
      </c>
      <c r="E39" s="136">
        <f t="shared" si="6"/>
        <v>127.24</v>
      </c>
      <c r="F39" s="136">
        <f t="shared" si="6"/>
        <v>1848.5462</v>
      </c>
      <c r="G39" s="136">
        <f t="shared" si="6"/>
        <v>980.68600000000004</v>
      </c>
      <c r="H39" s="136">
        <f t="shared" si="6"/>
        <v>281.786</v>
      </c>
      <c r="I39" s="136">
        <f t="shared" si="6"/>
        <v>292.38959999999997</v>
      </c>
      <c r="J39" s="136">
        <f t="shared" si="6"/>
        <v>293.68459999999999</v>
      </c>
    </row>
    <row r="40" spans="1:12" s="31" customFormat="1" ht="20.100000000000001" customHeight="1">
      <c r="A40" s="132"/>
      <c r="B40" s="133"/>
      <c r="C40" s="129"/>
      <c r="D40" s="129"/>
      <c r="E40" s="129"/>
      <c r="F40" s="129"/>
      <c r="G40" s="129"/>
      <c r="H40" s="129"/>
      <c r="I40" s="129"/>
      <c r="J40" s="129"/>
    </row>
    <row r="41" spans="1:12" s="31" customFormat="1" ht="20.100000000000001" customHeight="1">
      <c r="A41" s="38"/>
      <c r="B41" s="131"/>
      <c r="C41" s="129"/>
      <c r="D41" s="129"/>
      <c r="E41" s="129"/>
      <c r="F41" s="129"/>
      <c r="G41" s="129"/>
      <c r="H41" s="129"/>
      <c r="I41" s="129"/>
      <c r="J41" s="129"/>
    </row>
    <row r="42" spans="1:12" s="3" customFormat="1" ht="20.100000000000001" customHeight="1">
      <c r="A42" s="45" t="s">
        <v>359</v>
      </c>
      <c r="B42" s="1"/>
      <c r="C42" s="242" t="s">
        <v>59</v>
      </c>
      <c r="D42" s="242"/>
      <c r="E42" s="242"/>
      <c r="F42" s="249"/>
      <c r="G42" s="14"/>
      <c r="H42" s="243" t="s">
        <v>351</v>
      </c>
      <c r="I42" s="243"/>
      <c r="J42" s="243"/>
    </row>
    <row r="43" spans="1:12" s="2" customFormat="1" ht="20.100000000000001" customHeight="1">
      <c r="A43" s="41" t="s">
        <v>256</v>
      </c>
      <c r="B43" s="3"/>
      <c r="C43" s="234" t="s">
        <v>103</v>
      </c>
      <c r="D43" s="234"/>
      <c r="E43" s="234"/>
      <c r="F43" s="234"/>
      <c r="G43" s="22"/>
      <c r="H43" s="235" t="s">
        <v>57</v>
      </c>
      <c r="I43" s="235"/>
      <c r="J43" s="235"/>
    </row>
    <row r="44" spans="1:12" s="32" customFormat="1">
      <c r="A44" s="41"/>
      <c r="F44" s="29"/>
      <c r="G44" s="29"/>
      <c r="H44" s="29"/>
      <c r="I44" s="29"/>
      <c r="J44" s="29"/>
      <c r="K44" s="29"/>
      <c r="L44" s="29"/>
    </row>
    <row r="45" spans="1:12" s="32" customFormat="1">
      <c r="A45" s="41"/>
      <c r="F45" s="29"/>
      <c r="G45" s="29"/>
      <c r="H45" s="29"/>
      <c r="I45" s="29"/>
      <c r="J45" s="29"/>
      <c r="K45" s="29"/>
      <c r="L45" s="29"/>
    </row>
    <row r="46" spans="1:12" s="32" customFormat="1">
      <c r="A46" s="41"/>
      <c r="F46" s="29"/>
      <c r="G46" s="29"/>
      <c r="H46" s="29"/>
      <c r="I46" s="29"/>
      <c r="J46" s="29"/>
      <c r="K46" s="29"/>
      <c r="L46" s="29"/>
    </row>
    <row r="47" spans="1:12" s="32" customFormat="1">
      <c r="A47" s="41"/>
      <c r="F47" s="29"/>
      <c r="G47" s="29"/>
      <c r="H47" s="29"/>
      <c r="I47" s="29"/>
      <c r="J47" s="29"/>
      <c r="K47" s="29"/>
      <c r="L47" s="29"/>
    </row>
    <row r="48" spans="1:12" s="32" customFormat="1">
      <c r="A48" s="41"/>
      <c r="F48" s="29"/>
      <c r="G48" s="29"/>
      <c r="H48" s="29"/>
      <c r="I48" s="29"/>
      <c r="J48" s="29"/>
      <c r="K48" s="29"/>
      <c r="L48" s="29"/>
    </row>
    <row r="49" spans="1:12" s="32" customFormat="1">
      <c r="A49" s="41"/>
      <c r="F49" s="29"/>
      <c r="G49" s="29"/>
      <c r="H49" s="29"/>
      <c r="I49" s="29"/>
      <c r="J49" s="29"/>
      <c r="K49" s="29"/>
      <c r="L49" s="29"/>
    </row>
    <row r="50" spans="1:12" s="32" customFormat="1">
      <c r="A50" s="41"/>
      <c r="F50" s="29"/>
      <c r="G50" s="29"/>
      <c r="H50" s="29"/>
      <c r="I50" s="29"/>
      <c r="J50" s="29"/>
      <c r="K50" s="29"/>
      <c r="L50" s="29"/>
    </row>
    <row r="51" spans="1:12" s="32" customFormat="1">
      <c r="A51" s="41"/>
      <c r="F51" s="29"/>
      <c r="G51" s="29"/>
      <c r="H51" s="29"/>
      <c r="I51" s="29"/>
      <c r="J51" s="29"/>
      <c r="K51" s="29"/>
      <c r="L51" s="29"/>
    </row>
    <row r="52" spans="1:12" s="32" customFormat="1">
      <c r="A52" s="41"/>
      <c r="F52" s="29"/>
      <c r="G52" s="29"/>
      <c r="H52" s="29"/>
      <c r="I52" s="29"/>
      <c r="J52" s="29"/>
      <c r="K52" s="29"/>
      <c r="L52" s="29"/>
    </row>
    <row r="53" spans="1:12" s="32" customFormat="1">
      <c r="A53" s="41"/>
      <c r="F53" s="29"/>
      <c r="G53" s="29"/>
      <c r="H53" s="29"/>
      <c r="I53" s="29"/>
      <c r="J53" s="29"/>
      <c r="K53" s="29"/>
      <c r="L53" s="29"/>
    </row>
    <row r="54" spans="1:12" s="32" customFormat="1">
      <c r="A54" s="41"/>
      <c r="F54" s="29"/>
      <c r="G54" s="29"/>
      <c r="H54" s="29"/>
      <c r="I54" s="29"/>
      <c r="J54" s="29"/>
      <c r="K54" s="29"/>
      <c r="L54" s="29"/>
    </row>
    <row r="55" spans="1:12" s="32" customFormat="1">
      <c r="A55" s="41"/>
      <c r="F55" s="29"/>
      <c r="G55" s="29"/>
      <c r="H55" s="29"/>
      <c r="I55" s="29"/>
      <c r="J55" s="29"/>
      <c r="K55" s="29"/>
      <c r="L55" s="29"/>
    </row>
    <row r="56" spans="1:12" s="32" customFormat="1">
      <c r="A56" s="41"/>
      <c r="F56" s="29"/>
      <c r="G56" s="29"/>
      <c r="H56" s="29"/>
      <c r="I56" s="29"/>
      <c r="J56" s="29"/>
      <c r="K56" s="29"/>
      <c r="L56" s="29"/>
    </row>
    <row r="57" spans="1:12" s="32" customFormat="1">
      <c r="A57" s="41"/>
      <c r="F57" s="29"/>
      <c r="G57" s="29"/>
      <c r="H57" s="29"/>
      <c r="I57" s="29"/>
      <c r="J57" s="29"/>
      <c r="K57" s="29"/>
      <c r="L57" s="29"/>
    </row>
    <row r="58" spans="1:12" s="32" customFormat="1">
      <c r="A58" s="41"/>
      <c r="F58" s="29"/>
      <c r="G58" s="29"/>
      <c r="H58" s="29"/>
      <c r="I58" s="29"/>
      <c r="J58" s="29"/>
      <c r="K58" s="29"/>
      <c r="L58" s="29"/>
    </row>
    <row r="59" spans="1:12" s="32" customFormat="1">
      <c r="A59" s="41"/>
      <c r="F59" s="29"/>
      <c r="G59" s="29"/>
      <c r="H59" s="29"/>
      <c r="I59" s="29"/>
      <c r="J59" s="29"/>
      <c r="K59" s="29"/>
      <c r="L59" s="29"/>
    </row>
    <row r="60" spans="1:12" s="32" customFormat="1">
      <c r="A60" s="41"/>
      <c r="F60" s="29"/>
      <c r="G60" s="29"/>
      <c r="H60" s="29"/>
      <c r="I60" s="29"/>
      <c r="J60" s="29"/>
      <c r="K60" s="29"/>
      <c r="L60" s="29"/>
    </row>
    <row r="61" spans="1:12" s="32" customFormat="1">
      <c r="A61" s="41"/>
      <c r="F61" s="29"/>
      <c r="G61" s="29"/>
      <c r="H61" s="29"/>
      <c r="I61" s="29"/>
      <c r="J61" s="29"/>
      <c r="K61" s="29"/>
      <c r="L61" s="29"/>
    </row>
    <row r="62" spans="1:12" s="32" customFormat="1">
      <c r="A62" s="41"/>
      <c r="F62" s="29"/>
      <c r="G62" s="29"/>
      <c r="H62" s="29"/>
      <c r="I62" s="29"/>
      <c r="J62" s="29"/>
      <c r="K62" s="29"/>
      <c r="L62" s="29"/>
    </row>
    <row r="63" spans="1:12" s="32" customFormat="1">
      <c r="A63" s="41"/>
      <c r="F63" s="29"/>
      <c r="G63" s="29"/>
      <c r="H63" s="29"/>
      <c r="I63" s="29"/>
      <c r="J63" s="29"/>
      <c r="K63" s="29"/>
      <c r="L63" s="29"/>
    </row>
    <row r="64" spans="1:12" s="32" customFormat="1">
      <c r="A64" s="41"/>
      <c r="F64" s="29"/>
      <c r="G64" s="29"/>
      <c r="H64" s="29"/>
      <c r="I64" s="29"/>
      <c r="J64" s="29"/>
      <c r="K64" s="29"/>
      <c r="L64" s="29"/>
    </row>
    <row r="65" spans="1:12" s="32" customFormat="1">
      <c r="A65" s="41"/>
      <c r="F65" s="29"/>
      <c r="G65" s="29"/>
      <c r="H65" s="29"/>
      <c r="I65" s="29"/>
      <c r="J65" s="29"/>
      <c r="K65" s="29"/>
      <c r="L65" s="29"/>
    </row>
    <row r="66" spans="1:12" s="32" customFormat="1">
      <c r="A66" s="41"/>
      <c r="F66" s="29"/>
      <c r="G66" s="29"/>
      <c r="H66" s="29"/>
      <c r="I66" s="29"/>
      <c r="J66" s="29"/>
      <c r="K66" s="29"/>
      <c r="L66" s="29"/>
    </row>
    <row r="67" spans="1:12" s="32" customFormat="1">
      <c r="A67" s="41"/>
      <c r="F67" s="29"/>
      <c r="G67" s="29"/>
      <c r="H67" s="29"/>
      <c r="I67" s="29"/>
      <c r="J67" s="29"/>
      <c r="K67" s="29"/>
      <c r="L67" s="29"/>
    </row>
    <row r="68" spans="1:12" s="32" customFormat="1">
      <c r="A68" s="41"/>
      <c r="F68" s="29"/>
      <c r="G68" s="29"/>
      <c r="H68" s="29"/>
      <c r="I68" s="29"/>
      <c r="J68" s="29"/>
      <c r="K68" s="29"/>
      <c r="L68" s="29"/>
    </row>
    <row r="69" spans="1:12" s="32" customFormat="1">
      <c r="A69" s="41"/>
      <c r="F69" s="29"/>
      <c r="G69" s="29"/>
      <c r="H69" s="29"/>
      <c r="I69" s="29"/>
      <c r="J69" s="29"/>
      <c r="K69" s="29"/>
      <c r="L69" s="29"/>
    </row>
    <row r="70" spans="1:12" s="32" customFormat="1">
      <c r="A70" s="41"/>
      <c r="F70" s="29"/>
      <c r="G70" s="29"/>
      <c r="H70" s="29"/>
      <c r="I70" s="29"/>
      <c r="J70" s="29"/>
      <c r="K70" s="29"/>
      <c r="L70" s="29"/>
    </row>
    <row r="71" spans="1:12" s="32" customFormat="1">
      <c r="A71" s="41"/>
      <c r="F71" s="29"/>
      <c r="G71" s="29"/>
      <c r="H71" s="29"/>
      <c r="I71" s="29"/>
      <c r="J71" s="29"/>
      <c r="K71" s="29"/>
      <c r="L71" s="29"/>
    </row>
    <row r="72" spans="1:12" s="32" customFormat="1">
      <c r="A72" s="41"/>
      <c r="F72" s="29"/>
      <c r="G72" s="29"/>
      <c r="H72" s="29"/>
      <c r="I72" s="29"/>
      <c r="J72" s="29"/>
      <c r="K72" s="29"/>
      <c r="L72" s="29"/>
    </row>
    <row r="73" spans="1:12" s="32" customFormat="1">
      <c r="A73" s="41"/>
      <c r="F73" s="29"/>
      <c r="G73" s="29"/>
      <c r="H73" s="29"/>
      <c r="I73" s="29"/>
      <c r="J73" s="29"/>
      <c r="K73" s="29"/>
      <c r="L73" s="29"/>
    </row>
    <row r="74" spans="1:12" s="32" customFormat="1">
      <c r="A74" s="41"/>
      <c r="F74" s="29"/>
      <c r="G74" s="29"/>
      <c r="H74" s="29"/>
      <c r="I74" s="29"/>
      <c r="J74" s="29"/>
      <c r="K74" s="29"/>
      <c r="L74" s="29"/>
    </row>
    <row r="75" spans="1:12" s="32" customFormat="1">
      <c r="A75" s="41"/>
      <c r="F75" s="29"/>
      <c r="G75" s="29"/>
      <c r="H75" s="29"/>
      <c r="I75" s="29"/>
      <c r="J75" s="29"/>
      <c r="K75" s="29"/>
      <c r="L75" s="29"/>
    </row>
    <row r="76" spans="1:12" s="32" customFormat="1">
      <c r="A76" s="41"/>
      <c r="F76" s="29"/>
      <c r="G76" s="29"/>
      <c r="H76" s="29"/>
      <c r="I76" s="29"/>
      <c r="J76" s="29"/>
      <c r="K76" s="29"/>
      <c r="L76" s="29"/>
    </row>
    <row r="77" spans="1:12" s="32" customFormat="1">
      <c r="A77" s="41"/>
      <c r="F77" s="29"/>
      <c r="G77" s="29"/>
      <c r="H77" s="29"/>
      <c r="I77" s="29"/>
      <c r="J77" s="29"/>
      <c r="K77" s="29"/>
      <c r="L77" s="29"/>
    </row>
    <row r="78" spans="1:12" s="32" customFormat="1">
      <c r="A78" s="41"/>
      <c r="F78" s="29"/>
      <c r="G78" s="29"/>
      <c r="H78" s="29"/>
      <c r="I78" s="29"/>
      <c r="J78" s="29"/>
      <c r="K78" s="29"/>
      <c r="L78" s="29"/>
    </row>
    <row r="79" spans="1:12" s="32" customFormat="1">
      <c r="A79" s="41"/>
      <c r="F79" s="29"/>
      <c r="G79" s="29"/>
      <c r="H79" s="29"/>
      <c r="I79" s="29"/>
      <c r="J79" s="29"/>
      <c r="K79" s="29"/>
      <c r="L79" s="29"/>
    </row>
    <row r="80" spans="1:12" s="32" customFormat="1">
      <c r="A80" s="41"/>
      <c r="F80" s="29"/>
      <c r="G80" s="29"/>
      <c r="H80" s="29"/>
      <c r="I80" s="29"/>
      <c r="J80" s="29"/>
      <c r="K80" s="29"/>
      <c r="L80" s="29"/>
    </row>
    <row r="81" spans="1:12" s="32" customFormat="1">
      <c r="A81" s="41"/>
      <c r="F81" s="29"/>
      <c r="G81" s="29"/>
      <c r="H81" s="29"/>
      <c r="I81" s="29"/>
      <c r="J81" s="29"/>
      <c r="K81" s="29"/>
      <c r="L81" s="29"/>
    </row>
    <row r="82" spans="1:12" s="32" customFormat="1">
      <c r="A82" s="41"/>
      <c r="F82" s="29"/>
      <c r="G82" s="29"/>
      <c r="H82" s="29"/>
      <c r="I82" s="29"/>
      <c r="J82" s="29"/>
      <c r="K82" s="29"/>
      <c r="L82" s="29"/>
    </row>
    <row r="83" spans="1:12" s="32" customFormat="1">
      <c r="A83" s="41"/>
      <c r="F83" s="29"/>
      <c r="G83" s="29"/>
      <c r="H83" s="29"/>
      <c r="I83" s="29"/>
      <c r="J83" s="29"/>
      <c r="K83" s="29"/>
      <c r="L83" s="29"/>
    </row>
    <row r="84" spans="1:12" s="32" customFormat="1">
      <c r="A84" s="41"/>
      <c r="F84" s="29"/>
      <c r="G84" s="29"/>
      <c r="H84" s="29"/>
      <c r="I84" s="29"/>
      <c r="J84" s="29"/>
      <c r="K84" s="29"/>
      <c r="L84" s="29"/>
    </row>
    <row r="85" spans="1:12" s="32" customFormat="1">
      <c r="A85" s="41"/>
      <c r="F85" s="29"/>
      <c r="G85" s="29"/>
      <c r="H85" s="29"/>
      <c r="I85" s="29"/>
      <c r="J85" s="29"/>
      <c r="K85" s="29"/>
      <c r="L85" s="29"/>
    </row>
    <row r="86" spans="1:12" s="32" customFormat="1">
      <c r="A86" s="41"/>
      <c r="F86" s="29"/>
      <c r="G86" s="29"/>
      <c r="H86" s="29"/>
      <c r="I86" s="29"/>
      <c r="J86" s="29"/>
      <c r="K86" s="29"/>
      <c r="L86" s="29"/>
    </row>
    <row r="87" spans="1:12" s="32" customFormat="1">
      <c r="A87" s="41"/>
      <c r="F87" s="29"/>
      <c r="G87" s="29"/>
      <c r="H87" s="29"/>
      <c r="I87" s="29"/>
      <c r="J87" s="29"/>
      <c r="K87" s="29"/>
      <c r="L87" s="29"/>
    </row>
    <row r="88" spans="1:12" s="32" customFormat="1">
      <c r="A88" s="41"/>
      <c r="F88" s="29"/>
      <c r="G88" s="29"/>
      <c r="H88" s="29"/>
      <c r="I88" s="29"/>
      <c r="J88" s="29"/>
      <c r="K88" s="29"/>
      <c r="L88" s="29"/>
    </row>
    <row r="89" spans="1:12" s="32" customFormat="1">
      <c r="A89" s="41"/>
      <c r="F89" s="29"/>
      <c r="G89" s="29"/>
      <c r="H89" s="29"/>
      <c r="I89" s="29"/>
      <c r="J89" s="29"/>
      <c r="K89" s="29"/>
      <c r="L89" s="29"/>
    </row>
    <row r="90" spans="1:12" s="32" customFormat="1">
      <c r="A90" s="41"/>
      <c r="F90" s="29"/>
      <c r="G90" s="29"/>
      <c r="H90" s="29"/>
      <c r="I90" s="29"/>
      <c r="J90" s="29"/>
      <c r="K90" s="29"/>
      <c r="L90" s="29"/>
    </row>
    <row r="91" spans="1:12" s="32" customFormat="1">
      <c r="A91" s="41"/>
      <c r="F91" s="29"/>
      <c r="G91" s="29"/>
      <c r="H91" s="29"/>
      <c r="I91" s="29"/>
      <c r="J91" s="29"/>
      <c r="K91" s="29"/>
      <c r="L91" s="29"/>
    </row>
    <row r="92" spans="1:12" s="32" customFormat="1">
      <c r="A92" s="41"/>
      <c r="F92" s="29"/>
      <c r="G92" s="29"/>
      <c r="H92" s="29"/>
      <c r="I92" s="29"/>
      <c r="J92" s="29"/>
      <c r="K92" s="29"/>
      <c r="L92" s="29"/>
    </row>
    <row r="93" spans="1:12" s="32" customFormat="1">
      <c r="A93" s="41"/>
      <c r="F93" s="29"/>
      <c r="G93" s="29"/>
      <c r="H93" s="29"/>
      <c r="I93" s="29"/>
      <c r="J93" s="29"/>
      <c r="K93" s="29"/>
      <c r="L93" s="29"/>
    </row>
    <row r="94" spans="1:12" s="32" customFormat="1">
      <c r="A94" s="41"/>
      <c r="F94" s="29"/>
      <c r="G94" s="29"/>
      <c r="H94" s="29"/>
      <c r="I94" s="29"/>
      <c r="J94" s="29"/>
      <c r="K94" s="29"/>
      <c r="L94" s="29"/>
    </row>
    <row r="95" spans="1:12" s="32" customFormat="1">
      <c r="A95" s="41"/>
      <c r="F95" s="29"/>
      <c r="G95" s="29"/>
      <c r="H95" s="29"/>
      <c r="I95" s="29"/>
      <c r="J95" s="29"/>
      <c r="K95" s="29"/>
      <c r="L95" s="29"/>
    </row>
    <row r="96" spans="1:12" s="32" customFormat="1">
      <c r="A96" s="41"/>
      <c r="F96" s="29"/>
      <c r="G96" s="29"/>
      <c r="H96" s="29"/>
      <c r="I96" s="29"/>
      <c r="J96" s="29"/>
      <c r="K96" s="29"/>
      <c r="L96" s="29"/>
    </row>
    <row r="97" spans="1:12" s="32" customFormat="1">
      <c r="A97" s="41"/>
      <c r="F97" s="29"/>
      <c r="G97" s="29"/>
      <c r="H97" s="29"/>
      <c r="I97" s="29"/>
      <c r="J97" s="29"/>
      <c r="K97" s="29"/>
      <c r="L97" s="29"/>
    </row>
    <row r="98" spans="1:12" s="32" customFormat="1">
      <c r="A98" s="41"/>
      <c r="F98" s="29"/>
      <c r="G98" s="29"/>
      <c r="H98" s="29"/>
      <c r="I98" s="29"/>
      <c r="J98" s="29"/>
      <c r="K98" s="29"/>
      <c r="L98" s="29"/>
    </row>
    <row r="99" spans="1:12" s="32" customFormat="1">
      <c r="A99" s="41"/>
      <c r="F99" s="29"/>
      <c r="G99" s="29"/>
      <c r="H99" s="29"/>
      <c r="I99" s="29"/>
      <c r="J99" s="29"/>
      <c r="K99" s="29"/>
      <c r="L99" s="29"/>
    </row>
    <row r="100" spans="1:12" s="32" customFormat="1">
      <c r="A100" s="41"/>
      <c r="F100" s="29"/>
      <c r="G100" s="29"/>
      <c r="H100" s="29"/>
      <c r="I100" s="29"/>
      <c r="J100" s="29"/>
      <c r="K100" s="29"/>
      <c r="L100" s="29"/>
    </row>
    <row r="101" spans="1:12" s="32" customFormat="1">
      <c r="A101" s="41"/>
      <c r="F101" s="29"/>
      <c r="G101" s="29"/>
      <c r="H101" s="29"/>
      <c r="I101" s="29"/>
      <c r="J101" s="29"/>
      <c r="K101" s="29"/>
      <c r="L101" s="29"/>
    </row>
    <row r="102" spans="1:12" s="32" customFormat="1">
      <c r="A102" s="41"/>
      <c r="F102" s="29"/>
      <c r="G102" s="29"/>
      <c r="H102" s="29"/>
      <c r="I102" s="29"/>
      <c r="J102" s="29"/>
      <c r="K102" s="29"/>
      <c r="L102" s="29"/>
    </row>
    <row r="103" spans="1:12" s="32" customFormat="1">
      <c r="A103" s="41"/>
      <c r="F103" s="29"/>
      <c r="G103" s="29"/>
      <c r="H103" s="29"/>
      <c r="I103" s="29"/>
      <c r="J103" s="29"/>
      <c r="K103" s="29"/>
      <c r="L103" s="29"/>
    </row>
    <row r="104" spans="1:12" s="32" customFormat="1">
      <c r="A104" s="41"/>
      <c r="F104" s="29"/>
      <c r="G104" s="29"/>
      <c r="H104" s="29"/>
      <c r="I104" s="29"/>
      <c r="J104" s="29"/>
      <c r="K104" s="29"/>
      <c r="L104" s="29"/>
    </row>
    <row r="105" spans="1:12" s="32" customFormat="1">
      <c r="A105" s="41"/>
      <c r="F105" s="29"/>
      <c r="G105" s="29"/>
      <c r="H105" s="29"/>
      <c r="I105" s="29"/>
      <c r="J105" s="29"/>
      <c r="K105" s="29"/>
      <c r="L105" s="29"/>
    </row>
    <row r="106" spans="1:12" s="32" customFormat="1">
      <c r="A106" s="41"/>
      <c r="F106" s="29"/>
      <c r="G106" s="29"/>
      <c r="H106" s="29"/>
      <c r="I106" s="29"/>
      <c r="J106" s="29"/>
      <c r="K106" s="29"/>
      <c r="L106" s="29"/>
    </row>
    <row r="107" spans="1:12" s="32" customFormat="1">
      <c r="A107" s="41"/>
      <c r="F107" s="29"/>
      <c r="G107" s="29"/>
      <c r="H107" s="29"/>
      <c r="I107" s="29"/>
      <c r="J107" s="29"/>
      <c r="K107" s="29"/>
      <c r="L107" s="29"/>
    </row>
    <row r="108" spans="1:12" s="32" customFormat="1">
      <c r="A108" s="41"/>
      <c r="F108" s="29"/>
      <c r="G108" s="29"/>
      <c r="H108" s="29"/>
      <c r="I108" s="29"/>
      <c r="J108" s="29"/>
      <c r="K108" s="29"/>
      <c r="L108" s="29"/>
    </row>
    <row r="109" spans="1:12" s="32" customFormat="1">
      <c r="A109" s="41"/>
      <c r="F109" s="29"/>
      <c r="G109" s="29"/>
      <c r="H109" s="29"/>
      <c r="I109" s="29"/>
      <c r="J109" s="29"/>
      <c r="K109" s="29"/>
      <c r="L109" s="29"/>
    </row>
    <row r="110" spans="1:12" s="32" customFormat="1">
      <c r="A110" s="41"/>
      <c r="F110" s="29"/>
      <c r="G110" s="29"/>
      <c r="H110" s="29"/>
      <c r="I110" s="29"/>
      <c r="J110" s="29"/>
      <c r="K110" s="29"/>
      <c r="L110" s="29"/>
    </row>
    <row r="111" spans="1:12" s="32" customFormat="1">
      <c r="A111" s="41"/>
      <c r="F111" s="29"/>
      <c r="G111" s="29"/>
      <c r="H111" s="29"/>
      <c r="I111" s="29"/>
      <c r="J111" s="29"/>
      <c r="K111" s="29"/>
      <c r="L111" s="29"/>
    </row>
    <row r="112" spans="1:12" s="32" customFormat="1">
      <c r="A112" s="41"/>
      <c r="F112" s="29"/>
      <c r="G112" s="29"/>
      <c r="H112" s="29"/>
      <c r="I112" s="29"/>
      <c r="J112" s="29"/>
      <c r="K112" s="29"/>
      <c r="L112" s="29"/>
    </row>
    <row r="113" spans="1:12" s="32" customFormat="1">
      <c r="A113" s="41"/>
      <c r="F113" s="29"/>
      <c r="G113" s="29"/>
      <c r="H113" s="29"/>
      <c r="I113" s="29"/>
      <c r="J113" s="29"/>
      <c r="K113" s="29"/>
      <c r="L113" s="29"/>
    </row>
    <row r="114" spans="1:12" s="32" customFormat="1">
      <c r="A114" s="41"/>
      <c r="F114" s="29"/>
      <c r="G114" s="29"/>
      <c r="H114" s="29"/>
      <c r="I114" s="29"/>
      <c r="J114" s="29"/>
      <c r="K114" s="29"/>
      <c r="L114" s="29"/>
    </row>
    <row r="115" spans="1:12" s="32" customFormat="1">
      <c r="A115" s="41"/>
      <c r="F115" s="29"/>
      <c r="G115" s="29"/>
      <c r="H115" s="29"/>
      <c r="I115" s="29"/>
      <c r="J115" s="29"/>
      <c r="K115" s="29"/>
      <c r="L115" s="29"/>
    </row>
    <row r="116" spans="1:12" s="32" customFormat="1">
      <c r="A116" s="41"/>
      <c r="F116" s="29"/>
      <c r="G116" s="29"/>
      <c r="H116" s="29"/>
      <c r="I116" s="29"/>
      <c r="J116" s="29"/>
      <c r="K116" s="29"/>
      <c r="L116" s="29"/>
    </row>
    <row r="117" spans="1:12" s="32" customFormat="1">
      <c r="A117" s="41"/>
      <c r="F117" s="29"/>
      <c r="G117" s="29"/>
      <c r="H117" s="29"/>
      <c r="I117" s="29"/>
      <c r="J117" s="29"/>
      <c r="K117" s="29"/>
      <c r="L117" s="29"/>
    </row>
    <row r="118" spans="1:12" s="32" customFormat="1">
      <c r="A118" s="41"/>
      <c r="F118" s="29"/>
      <c r="G118" s="29"/>
      <c r="H118" s="29"/>
      <c r="I118" s="29"/>
      <c r="J118" s="29"/>
      <c r="K118" s="29"/>
      <c r="L118" s="29"/>
    </row>
    <row r="119" spans="1:12" s="32" customFormat="1">
      <c r="A119" s="41"/>
      <c r="F119" s="29"/>
      <c r="G119" s="29"/>
      <c r="H119" s="29"/>
      <c r="I119" s="29"/>
      <c r="J119" s="29"/>
      <c r="K119" s="29"/>
      <c r="L119" s="29"/>
    </row>
    <row r="120" spans="1:12" s="32" customFormat="1">
      <c r="A120" s="41"/>
      <c r="F120" s="29"/>
      <c r="G120" s="29"/>
      <c r="H120" s="29"/>
      <c r="I120" s="29"/>
      <c r="J120" s="29"/>
      <c r="K120" s="29"/>
      <c r="L120" s="29"/>
    </row>
    <row r="121" spans="1:12" s="32" customFormat="1">
      <c r="A121" s="41"/>
      <c r="F121" s="29"/>
      <c r="G121" s="29"/>
      <c r="H121" s="29"/>
      <c r="I121" s="29"/>
      <c r="J121" s="29"/>
      <c r="K121" s="29"/>
      <c r="L121" s="29"/>
    </row>
    <row r="122" spans="1:12" s="32" customFormat="1">
      <c r="A122" s="41"/>
      <c r="F122" s="29"/>
      <c r="G122" s="29"/>
      <c r="H122" s="29"/>
      <c r="I122" s="29"/>
      <c r="J122" s="29"/>
      <c r="K122" s="29"/>
      <c r="L122" s="29"/>
    </row>
    <row r="123" spans="1:12" s="32" customFormat="1">
      <c r="A123" s="41"/>
      <c r="F123" s="29"/>
      <c r="G123" s="29"/>
      <c r="H123" s="29"/>
      <c r="I123" s="29"/>
      <c r="J123" s="29"/>
      <c r="K123" s="29"/>
      <c r="L123" s="29"/>
    </row>
    <row r="124" spans="1:12" s="32" customFormat="1">
      <c r="A124" s="41"/>
      <c r="F124" s="29"/>
      <c r="G124" s="29"/>
      <c r="H124" s="29"/>
      <c r="I124" s="29"/>
      <c r="J124" s="29"/>
      <c r="K124" s="29"/>
      <c r="L124" s="29"/>
    </row>
    <row r="125" spans="1:12" s="32" customFormat="1">
      <c r="A125" s="41"/>
      <c r="F125" s="29"/>
      <c r="G125" s="29"/>
      <c r="H125" s="29"/>
      <c r="I125" s="29"/>
      <c r="J125" s="29"/>
      <c r="K125" s="29"/>
      <c r="L125" s="29"/>
    </row>
    <row r="126" spans="1:12" s="32" customFormat="1">
      <c r="A126" s="41"/>
      <c r="F126" s="29"/>
      <c r="G126" s="29"/>
      <c r="H126" s="29"/>
      <c r="I126" s="29"/>
      <c r="J126" s="29"/>
      <c r="K126" s="29"/>
      <c r="L126" s="29"/>
    </row>
    <row r="127" spans="1:12" s="32" customFormat="1">
      <c r="A127" s="41"/>
      <c r="F127" s="29"/>
      <c r="G127" s="29"/>
      <c r="H127" s="29"/>
      <c r="I127" s="29"/>
      <c r="J127" s="29"/>
      <c r="K127" s="29"/>
      <c r="L127" s="29"/>
    </row>
    <row r="128" spans="1:12" s="32" customFormat="1">
      <c r="A128" s="41"/>
      <c r="F128" s="29"/>
      <c r="G128" s="29"/>
      <c r="H128" s="29"/>
      <c r="I128" s="29"/>
      <c r="J128" s="29"/>
      <c r="K128" s="29"/>
      <c r="L128" s="29"/>
    </row>
    <row r="129" spans="1:12" s="32" customFormat="1">
      <c r="A129" s="41"/>
      <c r="F129" s="29"/>
      <c r="G129" s="29"/>
      <c r="H129" s="29"/>
      <c r="I129" s="29"/>
      <c r="J129" s="29"/>
      <c r="K129" s="29"/>
      <c r="L129" s="29"/>
    </row>
    <row r="130" spans="1:12" s="32" customFormat="1">
      <c r="A130" s="41"/>
      <c r="F130" s="29"/>
      <c r="G130" s="29"/>
      <c r="H130" s="29"/>
      <c r="I130" s="29"/>
      <c r="J130" s="29"/>
      <c r="K130" s="29"/>
      <c r="L130" s="29"/>
    </row>
    <row r="131" spans="1:12" s="32" customFormat="1">
      <c r="A131" s="41"/>
      <c r="F131" s="29"/>
      <c r="G131" s="29"/>
      <c r="H131" s="29"/>
      <c r="I131" s="29"/>
      <c r="J131" s="29"/>
      <c r="K131" s="29"/>
      <c r="L131" s="29"/>
    </row>
    <row r="132" spans="1:12" s="32" customFormat="1">
      <c r="A132" s="41"/>
      <c r="F132" s="29"/>
      <c r="G132" s="29"/>
      <c r="H132" s="29"/>
      <c r="I132" s="29"/>
      <c r="J132" s="29"/>
      <c r="K132" s="29"/>
      <c r="L132" s="29"/>
    </row>
    <row r="133" spans="1:12" s="32" customFormat="1">
      <c r="A133" s="41"/>
      <c r="F133" s="29"/>
      <c r="G133" s="29"/>
      <c r="H133" s="29"/>
      <c r="I133" s="29"/>
      <c r="J133" s="29"/>
      <c r="K133" s="29"/>
      <c r="L133" s="29"/>
    </row>
    <row r="134" spans="1:12" s="32" customFormat="1">
      <c r="A134" s="41"/>
      <c r="F134" s="29"/>
      <c r="G134" s="29"/>
      <c r="H134" s="29"/>
      <c r="I134" s="29"/>
      <c r="J134" s="29"/>
      <c r="K134" s="29"/>
      <c r="L134" s="29"/>
    </row>
    <row r="135" spans="1:12" s="32" customFormat="1">
      <c r="A135" s="41"/>
      <c r="F135" s="29"/>
      <c r="G135" s="29"/>
      <c r="H135" s="29"/>
      <c r="I135" s="29"/>
      <c r="J135" s="29"/>
      <c r="K135" s="29"/>
      <c r="L135" s="29"/>
    </row>
    <row r="136" spans="1:12" s="32" customFormat="1">
      <c r="A136" s="41"/>
      <c r="F136" s="29"/>
      <c r="G136" s="29"/>
      <c r="H136" s="29"/>
      <c r="I136" s="29"/>
      <c r="J136" s="29"/>
      <c r="K136" s="29"/>
      <c r="L136" s="29"/>
    </row>
    <row r="137" spans="1:12" s="32" customFormat="1">
      <c r="A137" s="41"/>
      <c r="F137" s="29"/>
      <c r="G137" s="29"/>
      <c r="H137" s="29"/>
      <c r="I137" s="29"/>
      <c r="J137" s="29"/>
      <c r="K137" s="29"/>
      <c r="L137" s="29"/>
    </row>
    <row r="138" spans="1:12" s="32" customFormat="1">
      <c r="A138" s="41"/>
      <c r="F138" s="29"/>
      <c r="G138" s="29"/>
      <c r="H138" s="29"/>
      <c r="I138" s="29"/>
      <c r="J138" s="29"/>
      <c r="K138" s="29"/>
      <c r="L138" s="29"/>
    </row>
    <row r="139" spans="1:12" s="32" customFormat="1">
      <c r="A139" s="41"/>
      <c r="F139" s="29"/>
      <c r="G139" s="29"/>
      <c r="H139" s="29"/>
      <c r="I139" s="29"/>
      <c r="J139" s="29"/>
      <c r="K139" s="29"/>
      <c r="L139" s="29"/>
    </row>
    <row r="140" spans="1:12" s="32" customFormat="1">
      <c r="A140" s="41"/>
      <c r="F140" s="29"/>
      <c r="G140" s="29"/>
      <c r="H140" s="29"/>
      <c r="I140" s="29"/>
      <c r="J140" s="29"/>
      <c r="K140" s="29"/>
      <c r="L140" s="29"/>
    </row>
    <row r="141" spans="1:12" s="32" customFormat="1">
      <c r="A141" s="41"/>
      <c r="F141" s="29"/>
      <c r="G141" s="29"/>
      <c r="H141" s="29"/>
      <c r="I141" s="29"/>
      <c r="J141" s="29"/>
      <c r="K141" s="29"/>
      <c r="L141" s="29"/>
    </row>
    <row r="142" spans="1:12" s="32" customFormat="1">
      <c r="A142" s="41"/>
      <c r="F142" s="29"/>
      <c r="G142" s="29"/>
      <c r="H142" s="29"/>
      <c r="I142" s="29"/>
      <c r="J142" s="29"/>
      <c r="K142" s="29"/>
      <c r="L142" s="29"/>
    </row>
    <row r="143" spans="1:12" s="32" customFormat="1">
      <c r="A143" s="41"/>
      <c r="F143" s="29"/>
      <c r="G143" s="29"/>
      <c r="H143" s="29"/>
      <c r="I143" s="29"/>
      <c r="J143" s="29"/>
      <c r="K143" s="29"/>
      <c r="L143" s="29"/>
    </row>
    <row r="144" spans="1:12" s="32" customFormat="1">
      <c r="A144" s="41"/>
      <c r="F144" s="29"/>
      <c r="G144" s="29"/>
      <c r="H144" s="29"/>
      <c r="I144" s="29"/>
      <c r="J144" s="29"/>
      <c r="K144" s="29"/>
      <c r="L144" s="29"/>
    </row>
    <row r="145" spans="1:12" s="32" customFormat="1">
      <c r="A145" s="41"/>
      <c r="F145" s="29"/>
      <c r="G145" s="29"/>
      <c r="H145" s="29"/>
      <c r="I145" s="29"/>
      <c r="J145" s="29"/>
      <c r="K145" s="29"/>
      <c r="L145" s="29"/>
    </row>
    <row r="146" spans="1:12" s="32" customFormat="1">
      <c r="A146" s="41"/>
      <c r="F146" s="29"/>
      <c r="G146" s="29"/>
      <c r="H146" s="29"/>
      <c r="I146" s="29"/>
      <c r="J146" s="29"/>
      <c r="K146" s="29"/>
      <c r="L146" s="29"/>
    </row>
    <row r="147" spans="1:12" s="32" customFormat="1">
      <c r="A147" s="41"/>
      <c r="F147" s="29"/>
      <c r="G147" s="29"/>
      <c r="H147" s="29"/>
      <c r="I147" s="29"/>
      <c r="J147" s="29"/>
      <c r="K147" s="29"/>
      <c r="L147" s="29"/>
    </row>
    <row r="148" spans="1:12" s="32" customFormat="1">
      <c r="A148" s="41"/>
      <c r="F148" s="29"/>
      <c r="G148" s="29"/>
      <c r="H148" s="29"/>
      <c r="I148" s="29"/>
      <c r="J148" s="29"/>
      <c r="K148" s="29"/>
      <c r="L148" s="29"/>
    </row>
    <row r="149" spans="1:12" s="32" customFormat="1">
      <c r="A149" s="41"/>
      <c r="F149" s="29"/>
      <c r="G149" s="29"/>
      <c r="H149" s="29"/>
      <c r="I149" s="29"/>
      <c r="J149" s="29"/>
      <c r="K149" s="29"/>
      <c r="L149" s="29"/>
    </row>
    <row r="150" spans="1:12" s="32" customFormat="1">
      <c r="A150" s="41"/>
      <c r="F150" s="29"/>
      <c r="G150" s="29"/>
      <c r="H150" s="29"/>
      <c r="I150" s="29"/>
      <c r="J150" s="29"/>
      <c r="K150" s="29"/>
      <c r="L150" s="29"/>
    </row>
    <row r="151" spans="1:12" s="32" customFormat="1">
      <c r="A151" s="41"/>
      <c r="F151" s="29"/>
      <c r="G151" s="29"/>
      <c r="H151" s="29"/>
      <c r="I151" s="29"/>
      <c r="J151" s="29"/>
      <c r="K151" s="29"/>
      <c r="L151" s="29"/>
    </row>
    <row r="152" spans="1:12" s="32" customFormat="1">
      <c r="A152" s="41"/>
      <c r="F152" s="29"/>
      <c r="G152" s="29"/>
      <c r="H152" s="29"/>
      <c r="I152" s="29"/>
      <c r="J152" s="29"/>
      <c r="K152" s="29"/>
      <c r="L152" s="29"/>
    </row>
    <row r="153" spans="1:12" s="32" customFormat="1">
      <c r="A153" s="41"/>
      <c r="F153" s="29"/>
      <c r="G153" s="29"/>
      <c r="H153" s="29"/>
      <c r="I153" s="29"/>
      <c r="J153" s="29"/>
      <c r="K153" s="29"/>
      <c r="L153" s="29"/>
    </row>
    <row r="154" spans="1:12" s="32" customFormat="1">
      <c r="A154" s="41"/>
      <c r="F154" s="29"/>
      <c r="G154" s="29"/>
      <c r="H154" s="29"/>
      <c r="I154" s="29"/>
      <c r="J154" s="29"/>
      <c r="K154" s="29"/>
      <c r="L154" s="29"/>
    </row>
    <row r="155" spans="1:12" s="32" customFormat="1">
      <c r="A155" s="41"/>
      <c r="F155" s="29"/>
      <c r="G155" s="29"/>
      <c r="H155" s="29"/>
      <c r="I155" s="29"/>
      <c r="J155" s="29"/>
      <c r="K155" s="29"/>
      <c r="L155" s="29"/>
    </row>
    <row r="156" spans="1:12" s="32" customFormat="1">
      <c r="A156" s="41"/>
      <c r="F156" s="29"/>
      <c r="G156" s="29"/>
      <c r="H156" s="29"/>
      <c r="I156" s="29"/>
      <c r="J156" s="29"/>
      <c r="K156" s="29"/>
      <c r="L156" s="29"/>
    </row>
    <row r="157" spans="1:12" s="32" customFormat="1">
      <c r="A157" s="41"/>
      <c r="F157" s="29"/>
      <c r="G157" s="29"/>
      <c r="H157" s="29"/>
      <c r="I157" s="29"/>
      <c r="J157" s="29"/>
      <c r="K157" s="29"/>
      <c r="L157" s="29"/>
    </row>
    <row r="158" spans="1:12" s="32" customFormat="1">
      <c r="A158" s="41"/>
      <c r="F158" s="29"/>
      <c r="G158" s="29"/>
      <c r="H158" s="29"/>
      <c r="I158" s="29"/>
      <c r="J158" s="29"/>
      <c r="K158" s="29"/>
      <c r="L158" s="29"/>
    </row>
    <row r="159" spans="1:12" s="32" customFormat="1">
      <c r="A159" s="41"/>
      <c r="F159" s="29"/>
      <c r="G159" s="29"/>
      <c r="H159" s="29"/>
      <c r="I159" s="29"/>
      <c r="J159" s="29"/>
      <c r="K159" s="29"/>
      <c r="L159" s="29"/>
    </row>
    <row r="160" spans="1:12" s="32" customFormat="1">
      <c r="A160" s="41"/>
      <c r="F160" s="29"/>
      <c r="G160" s="29"/>
      <c r="H160" s="29"/>
      <c r="I160" s="29"/>
      <c r="J160" s="29"/>
      <c r="K160" s="29"/>
      <c r="L160" s="29"/>
    </row>
    <row r="161" spans="1:12" s="32" customFormat="1">
      <c r="A161" s="41"/>
      <c r="F161" s="29"/>
      <c r="G161" s="29"/>
      <c r="H161" s="29"/>
      <c r="I161" s="29"/>
      <c r="J161" s="29"/>
      <c r="K161" s="29"/>
      <c r="L161" s="29"/>
    </row>
    <row r="162" spans="1:12" s="32" customFormat="1">
      <c r="A162" s="41"/>
      <c r="F162" s="29"/>
      <c r="G162" s="29"/>
      <c r="H162" s="29"/>
      <c r="I162" s="29"/>
      <c r="J162" s="29"/>
      <c r="K162" s="29"/>
      <c r="L162" s="29"/>
    </row>
    <row r="163" spans="1:12" s="32" customFormat="1">
      <c r="A163" s="41"/>
      <c r="F163" s="29"/>
      <c r="G163" s="29"/>
      <c r="H163" s="29"/>
      <c r="I163" s="29"/>
      <c r="J163" s="29"/>
      <c r="K163" s="29"/>
      <c r="L163" s="29"/>
    </row>
    <row r="164" spans="1:12" s="32" customFormat="1">
      <c r="A164" s="41"/>
      <c r="F164" s="29"/>
      <c r="G164" s="29"/>
      <c r="H164" s="29"/>
      <c r="I164" s="29"/>
      <c r="J164" s="29"/>
      <c r="K164" s="29"/>
      <c r="L164" s="29"/>
    </row>
    <row r="165" spans="1:12" s="32" customFormat="1">
      <c r="A165" s="41"/>
      <c r="F165" s="29"/>
      <c r="G165" s="29"/>
      <c r="H165" s="29"/>
      <c r="I165" s="29"/>
      <c r="J165" s="29"/>
      <c r="K165" s="29"/>
      <c r="L165" s="29"/>
    </row>
    <row r="166" spans="1:12" s="32" customFormat="1">
      <c r="A166" s="41"/>
      <c r="F166" s="29"/>
      <c r="G166" s="29"/>
      <c r="H166" s="29"/>
      <c r="I166" s="29"/>
      <c r="J166" s="29"/>
      <c r="K166" s="29"/>
      <c r="L166" s="29"/>
    </row>
    <row r="167" spans="1:12" s="32" customFormat="1">
      <c r="A167" s="41"/>
      <c r="F167" s="29"/>
      <c r="G167" s="29"/>
      <c r="H167" s="29"/>
      <c r="I167" s="29"/>
      <c r="J167" s="29"/>
      <c r="K167" s="29"/>
      <c r="L167" s="29"/>
    </row>
    <row r="168" spans="1:12" s="32" customFormat="1">
      <c r="A168" s="41"/>
      <c r="F168" s="29"/>
      <c r="G168" s="29"/>
      <c r="H168" s="29"/>
      <c r="I168" s="29"/>
      <c r="J168" s="29"/>
      <c r="K168" s="29"/>
      <c r="L168" s="29"/>
    </row>
    <row r="169" spans="1:12" s="32" customFormat="1">
      <c r="A169" s="41"/>
      <c r="F169" s="29"/>
      <c r="G169" s="29"/>
      <c r="H169" s="29"/>
      <c r="I169" s="29"/>
      <c r="J169" s="29"/>
      <c r="K169" s="29"/>
      <c r="L169" s="29"/>
    </row>
    <row r="170" spans="1:12" s="32" customFormat="1">
      <c r="A170" s="41"/>
      <c r="F170" s="29"/>
      <c r="G170" s="29"/>
      <c r="H170" s="29"/>
      <c r="I170" s="29"/>
      <c r="J170" s="29"/>
      <c r="K170" s="29"/>
      <c r="L170" s="29"/>
    </row>
    <row r="171" spans="1:12" s="32" customFormat="1">
      <c r="A171" s="41"/>
      <c r="F171" s="29"/>
      <c r="G171" s="29"/>
      <c r="H171" s="29"/>
      <c r="I171" s="29"/>
      <c r="J171" s="29"/>
      <c r="K171" s="29"/>
      <c r="L171" s="29"/>
    </row>
    <row r="172" spans="1:12" s="32" customFormat="1">
      <c r="A172" s="41"/>
      <c r="F172" s="29"/>
      <c r="G172" s="29"/>
      <c r="H172" s="29"/>
      <c r="I172" s="29"/>
      <c r="J172" s="29"/>
      <c r="K172" s="29"/>
      <c r="L172" s="29"/>
    </row>
    <row r="173" spans="1:12" s="32" customFormat="1">
      <c r="A173" s="41"/>
      <c r="F173" s="29"/>
      <c r="G173" s="29"/>
      <c r="H173" s="29"/>
      <c r="I173" s="29"/>
      <c r="J173" s="29"/>
      <c r="K173" s="29"/>
      <c r="L173" s="29"/>
    </row>
    <row r="174" spans="1:12" s="32" customFormat="1">
      <c r="A174" s="41"/>
      <c r="F174" s="29"/>
      <c r="G174" s="29"/>
      <c r="H174" s="29"/>
      <c r="I174" s="29"/>
      <c r="J174" s="29"/>
      <c r="K174" s="29"/>
      <c r="L174" s="29"/>
    </row>
    <row r="175" spans="1:12" s="32" customFormat="1">
      <c r="A175" s="41"/>
      <c r="F175" s="29"/>
      <c r="G175" s="29"/>
      <c r="H175" s="29"/>
      <c r="I175" s="29"/>
      <c r="J175" s="29"/>
      <c r="K175" s="29"/>
      <c r="L175" s="29"/>
    </row>
    <row r="176" spans="1:12" s="32" customFormat="1">
      <c r="A176" s="41"/>
      <c r="F176" s="29"/>
      <c r="G176" s="29"/>
      <c r="H176" s="29"/>
      <c r="I176" s="29"/>
      <c r="J176" s="29"/>
      <c r="K176" s="29"/>
      <c r="L176" s="29"/>
    </row>
    <row r="177" spans="1:12" s="32" customFormat="1">
      <c r="A177" s="41"/>
      <c r="F177" s="29"/>
      <c r="G177" s="29"/>
      <c r="H177" s="29"/>
      <c r="I177" s="29"/>
      <c r="J177" s="29"/>
      <c r="K177" s="29"/>
      <c r="L177" s="29"/>
    </row>
    <row r="178" spans="1:12" s="32" customFormat="1">
      <c r="A178" s="41"/>
      <c r="F178" s="29"/>
      <c r="G178" s="29"/>
      <c r="H178" s="29"/>
      <c r="I178" s="29"/>
      <c r="J178" s="29"/>
      <c r="K178" s="29"/>
      <c r="L178" s="29"/>
    </row>
    <row r="179" spans="1:12" s="32" customFormat="1">
      <c r="A179" s="41"/>
      <c r="F179" s="29"/>
      <c r="G179" s="29"/>
      <c r="H179" s="29"/>
      <c r="I179" s="29"/>
      <c r="J179" s="29"/>
      <c r="K179" s="29"/>
      <c r="L179" s="29"/>
    </row>
    <row r="180" spans="1:12" s="32" customFormat="1">
      <c r="A180" s="41"/>
      <c r="F180" s="29"/>
      <c r="G180" s="29"/>
      <c r="H180" s="29"/>
      <c r="I180" s="29"/>
      <c r="J180" s="29"/>
      <c r="K180" s="29"/>
      <c r="L180" s="29"/>
    </row>
    <row r="181" spans="1:12" s="32" customFormat="1">
      <c r="A181" s="41"/>
      <c r="F181" s="29"/>
      <c r="G181" s="29"/>
      <c r="H181" s="29"/>
      <c r="I181" s="29"/>
      <c r="J181" s="29"/>
      <c r="K181" s="29"/>
      <c r="L181" s="29"/>
    </row>
    <row r="182" spans="1:12" s="32" customFormat="1">
      <c r="A182" s="41"/>
      <c r="F182" s="29"/>
      <c r="G182" s="29"/>
      <c r="H182" s="29"/>
      <c r="I182" s="29"/>
      <c r="J182" s="29"/>
      <c r="K182" s="29"/>
      <c r="L182" s="29"/>
    </row>
    <row r="183" spans="1:12" s="32" customFormat="1">
      <c r="A183" s="41"/>
      <c r="F183" s="29"/>
      <c r="G183" s="29"/>
      <c r="H183" s="29"/>
      <c r="I183" s="29"/>
      <c r="J183" s="29"/>
      <c r="K183" s="29"/>
      <c r="L183" s="29"/>
    </row>
    <row r="184" spans="1:12" s="32" customFormat="1">
      <c r="A184" s="41"/>
      <c r="F184" s="29"/>
      <c r="G184" s="29"/>
      <c r="H184" s="29"/>
      <c r="I184" s="29"/>
      <c r="J184" s="29"/>
      <c r="K184" s="29"/>
      <c r="L184" s="29"/>
    </row>
    <row r="185" spans="1:12" s="32" customFormat="1">
      <c r="A185" s="41"/>
      <c r="F185" s="29"/>
      <c r="G185" s="29"/>
      <c r="H185" s="29"/>
      <c r="I185" s="29"/>
      <c r="J185" s="29"/>
      <c r="K185" s="29"/>
      <c r="L185" s="29"/>
    </row>
    <row r="186" spans="1:12" s="32" customFormat="1">
      <c r="A186" s="41"/>
      <c r="F186" s="29"/>
      <c r="G186" s="29"/>
      <c r="H186" s="29"/>
      <c r="I186" s="29"/>
      <c r="J186" s="29"/>
      <c r="K186" s="29"/>
      <c r="L186" s="29"/>
    </row>
    <row r="187" spans="1:12" s="32" customFormat="1">
      <c r="A187" s="41"/>
      <c r="F187" s="29"/>
      <c r="G187" s="29"/>
      <c r="H187" s="29"/>
      <c r="I187" s="29"/>
      <c r="J187" s="29"/>
      <c r="K187" s="29"/>
      <c r="L187" s="29"/>
    </row>
    <row r="188" spans="1:12" s="32" customFormat="1">
      <c r="A188" s="41"/>
      <c r="F188" s="29"/>
      <c r="G188" s="29"/>
      <c r="H188" s="29"/>
      <c r="I188" s="29"/>
      <c r="J188" s="29"/>
      <c r="K188" s="29"/>
      <c r="L188" s="29"/>
    </row>
    <row r="189" spans="1:12" s="32" customFormat="1">
      <c r="A189" s="41"/>
      <c r="F189" s="29"/>
      <c r="G189" s="29"/>
      <c r="H189" s="29"/>
      <c r="I189" s="29"/>
      <c r="J189" s="29"/>
      <c r="K189" s="29"/>
      <c r="L189" s="29"/>
    </row>
    <row r="190" spans="1:12" s="32" customFormat="1">
      <c r="A190" s="41"/>
      <c r="F190" s="29"/>
      <c r="G190" s="29"/>
      <c r="H190" s="29"/>
      <c r="I190" s="29"/>
      <c r="J190" s="29"/>
      <c r="K190" s="29"/>
      <c r="L190" s="29"/>
    </row>
    <row r="191" spans="1:12" s="32" customFormat="1">
      <c r="A191" s="41"/>
      <c r="F191" s="29"/>
      <c r="G191" s="29"/>
      <c r="H191" s="29"/>
      <c r="I191" s="29"/>
      <c r="J191" s="29"/>
      <c r="K191" s="29"/>
      <c r="L191" s="29"/>
    </row>
    <row r="192" spans="1:12" s="32" customFormat="1">
      <c r="A192" s="41"/>
      <c r="F192" s="29"/>
      <c r="G192" s="29"/>
      <c r="H192" s="29"/>
      <c r="I192" s="29"/>
      <c r="J192" s="29"/>
      <c r="K192" s="29"/>
      <c r="L192" s="29"/>
    </row>
    <row r="193" spans="1:12" s="32" customFormat="1">
      <c r="A193" s="29"/>
      <c r="F193" s="29"/>
      <c r="G193" s="29"/>
      <c r="H193" s="29"/>
      <c r="I193" s="29"/>
      <c r="J193" s="29"/>
      <c r="K193" s="29"/>
      <c r="L193" s="29"/>
    </row>
  </sheetData>
  <mergeCells count="14">
    <mergeCell ref="A4:J4"/>
    <mergeCell ref="A6:A7"/>
    <mergeCell ref="B6:B7"/>
    <mergeCell ref="C6:C7"/>
    <mergeCell ref="F6:F7"/>
    <mergeCell ref="G6:J6"/>
    <mergeCell ref="E6:E7"/>
    <mergeCell ref="D6:D7"/>
    <mergeCell ref="C43:F43"/>
    <mergeCell ref="H43:J43"/>
    <mergeCell ref="A9:J9"/>
    <mergeCell ref="A20:J20"/>
    <mergeCell ref="C42:F42"/>
    <mergeCell ref="H42:J42"/>
  </mergeCells>
  <phoneticPr fontId="4" type="noConversion"/>
  <pageMargins left="0.70866141732283472" right="0.19685039370078741" top="0.78740157480314965" bottom="0.78740157480314965" header="0.19685039370078741" footer="0.11811023622047245"/>
  <pageSetup paperSize="9" scale="60" fitToHeight="2" orientation="landscape" verticalDpi="300" r:id="rId1"/>
  <headerFooter alignWithMargins="0">
    <oddHeader xml:space="preserve">&amp;C&amp;"Times New Roman,обычный"&amp;14 
7&amp;R
&amp;"Times New Roman,обычный"&amp;14Продовження додатка 1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4:J86"/>
  <sheetViews>
    <sheetView view="pageBreakPreview" zoomScale="75" zoomScaleNormal="75" zoomScaleSheetLayoutView="75" workbookViewId="0">
      <selection activeCell="F16" sqref="F16"/>
    </sheetView>
  </sheetViews>
  <sheetFormatPr defaultRowHeight="18.75" outlineLevelRow="1"/>
  <cols>
    <col min="1" max="1" width="83.140625" style="2" customWidth="1"/>
    <col min="2" max="2" width="10.7109375" style="2" customWidth="1"/>
    <col min="3" max="5" width="16.28515625" style="2" customWidth="1"/>
    <col min="6" max="10" width="16" style="2" customWidth="1"/>
    <col min="11" max="16384" width="9.140625" style="2"/>
  </cols>
  <sheetData>
    <row r="4" spans="1:10">
      <c r="A4" s="218" t="s">
        <v>205</v>
      </c>
      <c r="B4" s="218"/>
      <c r="C4" s="218"/>
      <c r="D4" s="218"/>
      <c r="E4" s="218"/>
      <c r="F4" s="218"/>
      <c r="G4" s="218"/>
      <c r="H4" s="218"/>
      <c r="I4" s="218"/>
      <c r="J4" s="218"/>
    </row>
    <row r="5" spans="1:10" outlineLevel="1">
      <c r="A5" s="20"/>
      <c r="B5" s="20"/>
      <c r="C5" s="20"/>
      <c r="D5" s="20"/>
      <c r="E5" s="20"/>
      <c r="F5" s="20"/>
      <c r="G5" s="20"/>
      <c r="H5" s="20"/>
      <c r="I5" s="20"/>
      <c r="J5" s="20"/>
    </row>
    <row r="6" spans="1:10" ht="48" customHeight="1">
      <c r="A6" s="252" t="s">
        <v>100</v>
      </c>
      <c r="B6" s="257" t="s">
        <v>0</v>
      </c>
      <c r="C6" s="257" t="s">
        <v>16</v>
      </c>
      <c r="D6" s="221" t="s">
        <v>123</v>
      </c>
      <c r="E6" s="258" t="s">
        <v>120</v>
      </c>
      <c r="F6" s="220" t="s">
        <v>9</v>
      </c>
      <c r="G6" s="220" t="s">
        <v>121</v>
      </c>
      <c r="H6" s="220"/>
      <c r="I6" s="220"/>
      <c r="J6" s="220"/>
    </row>
    <row r="7" spans="1:10" ht="38.25" customHeight="1">
      <c r="A7" s="256"/>
      <c r="B7" s="257"/>
      <c r="C7" s="257"/>
      <c r="D7" s="223"/>
      <c r="E7" s="259"/>
      <c r="F7" s="220"/>
      <c r="G7" s="15" t="s">
        <v>80</v>
      </c>
      <c r="H7" s="15" t="s">
        <v>81</v>
      </c>
      <c r="I7" s="15" t="s">
        <v>82</v>
      </c>
      <c r="J7" s="15" t="s">
        <v>42</v>
      </c>
    </row>
    <row r="8" spans="1:10" ht="18" customHeight="1">
      <c r="A8" s="7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</row>
    <row r="9" spans="1:10" s="40" customFormat="1" ht="30.75" customHeight="1">
      <c r="A9" s="248" t="s">
        <v>75</v>
      </c>
      <c r="B9" s="248"/>
      <c r="C9" s="248"/>
      <c r="D9" s="248"/>
      <c r="E9" s="248"/>
      <c r="F9" s="248"/>
      <c r="G9" s="248"/>
      <c r="H9" s="248"/>
      <c r="I9" s="248"/>
      <c r="J9" s="248"/>
    </row>
    <row r="10" spans="1:10" ht="20.100000000000001" customHeight="1">
      <c r="A10" s="115" t="s">
        <v>206</v>
      </c>
      <c r="B10" s="116">
        <v>3000</v>
      </c>
      <c r="C10" s="76">
        <f>C11+C12+C14+C16+C17+C18+C22</f>
        <v>0</v>
      </c>
      <c r="D10" s="76">
        <f t="shared" ref="D10:J10" si="0">D11+D12+D14+D16+D17+D18+D22</f>
        <v>1500</v>
      </c>
      <c r="E10" s="76">
        <f t="shared" si="0"/>
        <v>1500</v>
      </c>
      <c r="F10" s="76">
        <f t="shared" si="0"/>
        <v>5445.5</v>
      </c>
      <c r="G10" s="76">
        <f t="shared" si="0"/>
        <v>1949</v>
      </c>
      <c r="H10" s="76">
        <f t="shared" si="0"/>
        <v>1110.0999999999999</v>
      </c>
      <c r="I10" s="76">
        <f t="shared" si="0"/>
        <v>1141.22</v>
      </c>
      <c r="J10" s="76">
        <f t="shared" si="0"/>
        <v>1245.18</v>
      </c>
    </row>
    <row r="11" spans="1:10" ht="20.100000000000001" customHeight="1">
      <c r="A11" s="118" t="s">
        <v>207</v>
      </c>
      <c r="B11" s="117">
        <v>3010</v>
      </c>
      <c r="C11" s="209">
        <f>'I.Розшифрування до запланованог'!C9</f>
        <v>0</v>
      </c>
      <c r="D11" s="209">
        <f>'I.Розшифрування до запланованог'!D9</f>
        <v>0</v>
      </c>
      <c r="E11" s="209">
        <f>'I.Розшифрування до запланованог'!E9</f>
        <v>0</v>
      </c>
      <c r="F11" s="209">
        <f>'I.Розшифрування до запланованог'!F9</f>
        <v>580</v>
      </c>
      <c r="G11" s="81">
        <f>'I.Розшифрування до запланованог'!G9</f>
        <v>130</v>
      </c>
      <c r="H11" s="209">
        <f>'I.Розшифрування до запланованог'!H9</f>
        <v>140</v>
      </c>
      <c r="I11" s="209">
        <f>'I.Розшифрування до запланованог'!I9</f>
        <v>150</v>
      </c>
      <c r="J11" s="209">
        <f>'I.Розшифрування до запланованог'!J9</f>
        <v>160</v>
      </c>
    </row>
    <row r="12" spans="1:10" ht="20.100000000000001" customHeight="1">
      <c r="A12" s="118" t="s">
        <v>208</v>
      </c>
      <c r="B12" s="117">
        <v>3020</v>
      </c>
      <c r="C12" s="81">
        <v>0</v>
      </c>
      <c r="D12" s="209">
        <v>0</v>
      </c>
      <c r="E12" s="209">
        <v>0</v>
      </c>
      <c r="F12" s="209">
        <v>0</v>
      </c>
      <c r="G12" s="209">
        <v>0</v>
      </c>
      <c r="H12" s="209">
        <v>0</v>
      </c>
      <c r="I12" s="209">
        <v>0</v>
      </c>
      <c r="J12" s="209">
        <v>0</v>
      </c>
    </row>
    <row r="13" spans="1:10" ht="20.100000000000001" customHeight="1">
      <c r="A13" s="118" t="s">
        <v>209</v>
      </c>
      <c r="B13" s="117">
        <v>3030</v>
      </c>
      <c r="C13" s="209">
        <v>0</v>
      </c>
      <c r="D13" s="209">
        <v>0</v>
      </c>
      <c r="E13" s="209">
        <v>0</v>
      </c>
      <c r="F13" s="209">
        <v>0</v>
      </c>
      <c r="G13" s="209">
        <v>0</v>
      </c>
      <c r="H13" s="209">
        <v>0</v>
      </c>
      <c r="I13" s="209">
        <v>0</v>
      </c>
      <c r="J13" s="209">
        <v>0</v>
      </c>
    </row>
    <row r="14" spans="1:10" ht="20.100000000000001" customHeight="1">
      <c r="A14" s="118" t="s">
        <v>210</v>
      </c>
      <c r="B14" s="117">
        <v>3040</v>
      </c>
      <c r="C14" s="209">
        <f>'I.Розшифрування до запланованог'!C55</f>
        <v>0</v>
      </c>
      <c r="D14" s="209">
        <f>'I.Розшифрування до запланованог'!D55</f>
        <v>1500</v>
      </c>
      <c r="E14" s="209">
        <f>'I.Розшифрування до запланованог'!E55</f>
        <v>1500</v>
      </c>
      <c r="F14" s="209">
        <f>'I.Розшифрування до запланованог'!F55</f>
        <v>4865.5</v>
      </c>
      <c r="G14" s="81">
        <f>'I.Розшифрування до запланованог'!G55</f>
        <v>1819</v>
      </c>
      <c r="H14" s="209">
        <f>'I.Розшифрування до запланованог'!H55</f>
        <v>970.1</v>
      </c>
      <c r="I14" s="209">
        <f>'I.Розшифрування до запланованог'!I55</f>
        <v>991.22</v>
      </c>
      <c r="J14" s="209">
        <f>'I.Розшифрування до запланованог'!J55</f>
        <v>1085.18</v>
      </c>
    </row>
    <row r="15" spans="1:10" ht="20.100000000000001" customHeight="1">
      <c r="A15" s="118" t="s">
        <v>211</v>
      </c>
      <c r="B15" s="117">
        <v>3041</v>
      </c>
      <c r="C15" s="81">
        <v>0</v>
      </c>
      <c r="D15" s="81">
        <v>1500</v>
      </c>
      <c r="E15" s="81">
        <v>1500</v>
      </c>
      <c r="F15" s="81">
        <v>4006.6000000000004</v>
      </c>
      <c r="G15" s="81">
        <f>'I.Розшифрування до запланованог'!G55</f>
        <v>1819</v>
      </c>
      <c r="H15" s="81">
        <f>H14</f>
        <v>970.1</v>
      </c>
      <c r="I15" s="209">
        <f>I14</f>
        <v>991.22</v>
      </c>
      <c r="J15" s="209">
        <f>J14</f>
        <v>1085.18</v>
      </c>
    </row>
    <row r="16" spans="1:10" ht="20.100000000000001" customHeight="1">
      <c r="A16" s="118" t="s">
        <v>214</v>
      </c>
      <c r="B16" s="117">
        <v>3042</v>
      </c>
      <c r="C16" s="209">
        <v>0</v>
      </c>
      <c r="D16" s="209">
        <v>0</v>
      </c>
      <c r="E16" s="209">
        <v>0</v>
      </c>
      <c r="F16" s="209">
        <v>0</v>
      </c>
      <c r="G16" s="209">
        <v>0</v>
      </c>
      <c r="H16" s="209">
        <v>0</v>
      </c>
      <c r="I16" s="209">
        <v>0</v>
      </c>
      <c r="J16" s="209">
        <v>0</v>
      </c>
    </row>
    <row r="17" spans="1:10" ht="21.75" customHeight="1">
      <c r="A17" s="118" t="s">
        <v>212</v>
      </c>
      <c r="B17" s="117">
        <v>3050</v>
      </c>
      <c r="C17" s="209">
        <v>0</v>
      </c>
      <c r="D17" s="209">
        <v>0</v>
      </c>
      <c r="E17" s="209">
        <v>0</v>
      </c>
      <c r="F17" s="209">
        <v>0</v>
      </c>
      <c r="G17" s="209">
        <v>0</v>
      </c>
      <c r="H17" s="209">
        <v>0</v>
      </c>
      <c r="I17" s="209">
        <v>0</v>
      </c>
      <c r="J17" s="209">
        <v>0</v>
      </c>
    </row>
    <row r="18" spans="1:10" ht="21" customHeight="1">
      <c r="A18" s="118" t="s">
        <v>55</v>
      </c>
      <c r="B18" s="117">
        <v>3060</v>
      </c>
      <c r="C18" s="81">
        <f>C19+C20+C21</f>
        <v>0</v>
      </c>
      <c r="D18" s="81">
        <f t="shared" ref="D18:J18" si="1">D19+D20+D21</f>
        <v>0</v>
      </c>
      <c r="E18" s="81">
        <f t="shared" si="1"/>
        <v>0</v>
      </c>
      <c r="F18" s="81">
        <f t="shared" si="1"/>
        <v>0</v>
      </c>
      <c r="G18" s="81">
        <f t="shared" si="1"/>
        <v>0</v>
      </c>
      <c r="H18" s="81">
        <f t="shared" si="1"/>
        <v>0</v>
      </c>
      <c r="I18" s="81">
        <f t="shared" si="1"/>
        <v>0</v>
      </c>
      <c r="J18" s="81">
        <f t="shared" si="1"/>
        <v>0</v>
      </c>
    </row>
    <row r="19" spans="1:10" ht="20.100000000000001" customHeight="1">
      <c r="A19" s="118" t="s">
        <v>53</v>
      </c>
      <c r="B19" s="117">
        <v>3061</v>
      </c>
      <c r="C19" s="209">
        <v>0</v>
      </c>
      <c r="D19" s="209">
        <v>0</v>
      </c>
      <c r="E19" s="209">
        <v>0</v>
      </c>
      <c r="F19" s="209">
        <v>0</v>
      </c>
      <c r="G19" s="209">
        <v>0</v>
      </c>
      <c r="H19" s="209">
        <v>0</v>
      </c>
      <c r="I19" s="209">
        <v>0</v>
      </c>
      <c r="J19" s="209">
        <v>0</v>
      </c>
    </row>
    <row r="20" spans="1:10" ht="20.100000000000001" customHeight="1">
      <c r="A20" s="118" t="s">
        <v>213</v>
      </c>
      <c r="B20" s="117">
        <v>3062</v>
      </c>
      <c r="C20" s="209">
        <v>0</v>
      </c>
      <c r="D20" s="209">
        <v>0</v>
      </c>
      <c r="E20" s="209">
        <v>0</v>
      </c>
      <c r="F20" s="209">
        <v>0</v>
      </c>
      <c r="G20" s="209">
        <v>0</v>
      </c>
      <c r="H20" s="209">
        <v>0</v>
      </c>
      <c r="I20" s="209">
        <v>0</v>
      </c>
      <c r="J20" s="209">
        <v>0</v>
      </c>
    </row>
    <row r="21" spans="1:10" ht="20.100000000000001" customHeight="1">
      <c r="A21" s="118" t="s">
        <v>66</v>
      </c>
      <c r="B21" s="117">
        <v>3063</v>
      </c>
      <c r="C21" s="209">
        <v>0</v>
      </c>
      <c r="D21" s="209">
        <v>0</v>
      </c>
      <c r="E21" s="209">
        <v>0</v>
      </c>
      <c r="F21" s="209">
        <v>0</v>
      </c>
      <c r="G21" s="209">
        <v>0</v>
      </c>
      <c r="H21" s="209">
        <v>0</v>
      </c>
      <c r="I21" s="209">
        <v>0</v>
      </c>
      <c r="J21" s="209">
        <v>0</v>
      </c>
    </row>
    <row r="22" spans="1:10" ht="20.100000000000001" customHeight="1">
      <c r="A22" s="118" t="s">
        <v>214</v>
      </c>
      <c r="B22" s="117">
        <v>3070</v>
      </c>
      <c r="C22" s="209">
        <v>0</v>
      </c>
      <c r="D22" s="209">
        <v>0</v>
      </c>
      <c r="E22" s="209">
        <v>0</v>
      </c>
      <c r="F22" s="209">
        <v>0</v>
      </c>
      <c r="G22" s="209">
        <v>0</v>
      </c>
      <c r="H22" s="209">
        <v>0</v>
      </c>
      <c r="I22" s="209">
        <v>0</v>
      </c>
      <c r="J22" s="209">
        <v>0</v>
      </c>
    </row>
    <row r="23" spans="1:10" ht="20.100000000000001" customHeight="1">
      <c r="A23" s="115" t="s">
        <v>215</v>
      </c>
      <c r="B23" s="116">
        <v>3100</v>
      </c>
      <c r="C23" s="76">
        <f t="shared" ref="C23:J23" si="2">C24+C25+C26+C27+C31+C37+C38</f>
        <v>0</v>
      </c>
      <c r="D23" s="76">
        <f t="shared" si="2"/>
        <v>1500</v>
      </c>
      <c r="E23" s="76">
        <f t="shared" si="2"/>
        <v>1500</v>
      </c>
      <c r="F23" s="76">
        <f t="shared" si="2"/>
        <v>5445.4999999999991</v>
      </c>
      <c r="G23" s="76">
        <f t="shared" si="2"/>
        <v>1949</v>
      </c>
      <c r="H23" s="76">
        <f t="shared" si="2"/>
        <v>1110.0999999999999</v>
      </c>
      <c r="I23" s="76">
        <f t="shared" si="2"/>
        <v>1141.22</v>
      </c>
      <c r="J23" s="76">
        <f t="shared" si="2"/>
        <v>1245.1799999999998</v>
      </c>
    </row>
    <row r="24" spans="1:10" ht="18.75" customHeight="1">
      <c r="A24" s="118" t="s">
        <v>216</v>
      </c>
      <c r="B24" s="117">
        <v>3110</v>
      </c>
      <c r="C24" s="209">
        <f>'I.Розшифрування до запланованог'!C83-'I.Розшифрування до запланованог'!C79-'I.Розшифрування до запланованог'!C80-C34</f>
        <v>0</v>
      </c>
      <c r="D24" s="209">
        <f>'I.Розшифрування до запланованог'!D83-'I.Розшифрування до запланованог'!D79-'I.Розшифрування до запланованог'!D80-D34</f>
        <v>1054.76</v>
      </c>
      <c r="E24" s="209">
        <f>'I.Розшифрування до запланованог'!E83-'I.Розшифрування до запланованог'!E79-'I.Розшифрування до запланованог'!E80-E34</f>
        <v>1054.76</v>
      </c>
      <c r="F24" s="209">
        <f>'I.Розшифрування до запланованог'!F83-'I.Розшифрування до запланованог'!F79-'I.Розшифрування до запланованог'!F80-F34</f>
        <v>2013.7637999999999</v>
      </c>
      <c r="G24" s="209">
        <f>'I.Розшифрування до запланованог'!G83-'I.Розшифрування до запланованог'!G79-'I.Розшифрування до запланованог'!G80-G34</f>
        <v>1110.0140000000001</v>
      </c>
      <c r="H24" s="209">
        <f>'I.Розшифрування до запланованог'!H83-'I.Розшифрування до запланованог'!H79-'I.Розшифрування до запланованог'!H80-H34</f>
        <v>271.11399999999981</v>
      </c>
      <c r="I24" s="209">
        <f>'I.Розшифрування до запланованог'!I83-'I.Розшифрування до запланованог'!I79-'I.Розшифрування до запланованог'!I80-I34</f>
        <v>266.61040000000003</v>
      </c>
      <c r="J24" s="209">
        <f>'I.Розшифрування до запланованог'!J83-'I.Розшифрування до запланованог'!J79-'I.Розшифрування до запланованог'!J80-J34</f>
        <v>366.02540000000005</v>
      </c>
    </row>
    <row r="25" spans="1:10" ht="20.100000000000001" customHeight="1">
      <c r="A25" s="118" t="s">
        <v>217</v>
      </c>
      <c r="B25" s="117">
        <v>3120</v>
      </c>
      <c r="C25" s="209">
        <f>'I.Розшифрування до запланованог'!C79</f>
        <v>0</v>
      </c>
      <c r="D25" s="209">
        <f>'I.Розшифрування до запланованог'!D79</f>
        <v>318</v>
      </c>
      <c r="E25" s="209">
        <f>'I.Розшифрування до запланованог'!E79</f>
        <v>318</v>
      </c>
      <c r="F25" s="81">
        <f>'I.Розшифрування до запланованог'!F79</f>
        <v>2452.09</v>
      </c>
      <c r="G25" s="209">
        <f>'I.Розшифрування до запланованог'!G79</f>
        <v>599.70000000000005</v>
      </c>
      <c r="H25" s="209">
        <f>'I.Розшифрування до запланованог'!H79</f>
        <v>599.70000000000005</v>
      </c>
      <c r="I25" s="209">
        <f>'I.Розшифрування до запланованог'!I79</f>
        <v>624.72</v>
      </c>
      <c r="J25" s="209">
        <f>'I.Розшифрування до запланованог'!J79</f>
        <v>627.97</v>
      </c>
    </row>
    <row r="26" spans="1:10" ht="20.100000000000001" customHeight="1">
      <c r="A26" s="118" t="s">
        <v>5</v>
      </c>
      <c r="B26" s="117">
        <v>3130</v>
      </c>
      <c r="C26" s="81">
        <f>'I.Розшифрування до запланованог'!C80</f>
        <v>0</v>
      </c>
      <c r="D26" s="209">
        <f>'I.Розшифрування до запланованог'!D80</f>
        <v>70</v>
      </c>
      <c r="E26" s="209">
        <f>'I.Розшифрування до запланованог'!E80</f>
        <v>70</v>
      </c>
      <c r="F26" s="209">
        <f>'I.Розшифрування до запланованог'!F80</f>
        <v>538.27</v>
      </c>
      <c r="G26" s="209">
        <f>'I.Розшифрування до запланованог'!G80</f>
        <v>131.34</v>
      </c>
      <c r="H26" s="209">
        <f>'I.Розшифрування до запланованог'!H80</f>
        <v>131.34</v>
      </c>
      <c r="I26" s="209">
        <f>'I.Розшифрування до запланованог'!I80</f>
        <v>137.44</v>
      </c>
      <c r="J26" s="209">
        <f>'I.Розшифрування до запланованог'!J80</f>
        <v>138.14999999999998</v>
      </c>
    </row>
    <row r="27" spans="1:10" ht="20.100000000000001" customHeight="1">
      <c r="A27" s="118" t="s">
        <v>54</v>
      </c>
      <c r="B27" s="117">
        <v>3140</v>
      </c>
      <c r="C27" s="81">
        <f>C28+C29+C30</f>
        <v>0</v>
      </c>
      <c r="D27" s="81">
        <f t="shared" ref="D27:J27" si="3">D28+D29+D30</f>
        <v>0</v>
      </c>
      <c r="E27" s="81">
        <f t="shared" si="3"/>
        <v>0</v>
      </c>
      <c r="F27" s="81">
        <f t="shared" si="3"/>
        <v>0</v>
      </c>
      <c r="G27" s="81">
        <f t="shared" si="3"/>
        <v>0</v>
      </c>
      <c r="H27" s="81">
        <f t="shared" si="3"/>
        <v>0</v>
      </c>
      <c r="I27" s="81">
        <f t="shared" si="3"/>
        <v>0</v>
      </c>
      <c r="J27" s="81">
        <f t="shared" si="3"/>
        <v>0</v>
      </c>
    </row>
    <row r="28" spans="1:10" ht="20.100000000000001" customHeight="1">
      <c r="A28" s="118" t="s">
        <v>53</v>
      </c>
      <c r="B28" s="117">
        <v>3141</v>
      </c>
      <c r="C28" s="81">
        <v>0</v>
      </c>
      <c r="D28" s="209">
        <v>0</v>
      </c>
      <c r="E28" s="209">
        <v>0</v>
      </c>
      <c r="F28" s="209">
        <v>0</v>
      </c>
      <c r="G28" s="209">
        <v>0</v>
      </c>
      <c r="H28" s="209">
        <v>0</v>
      </c>
      <c r="I28" s="209">
        <v>0</v>
      </c>
      <c r="J28" s="209">
        <v>0</v>
      </c>
    </row>
    <row r="29" spans="1:10" ht="20.100000000000001" customHeight="1">
      <c r="A29" s="118" t="s">
        <v>213</v>
      </c>
      <c r="B29" s="117">
        <v>3142</v>
      </c>
      <c r="C29" s="209">
        <v>0</v>
      </c>
      <c r="D29" s="209">
        <v>0</v>
      </c>
      <c r="E29" s="209">
        <v>0</v>
      </c>
      <c r="F29" s="209">
        <v>0</v>
      </c>
      <c r="G29" s="209">
        <v>0</v>
      </c>
      <c r="H29" s="209">
        <v>0</v>
      </c>
      <c r="I29" s="209">
        <v>0</v>
      </c>
      <c r="J29" s="209">
        <v>0</v>
      </c>
    </row>
    <row r="30" spans="1:10" ht="20.100000000000001" customHeight="1">
      <c r="A30" s="118" t="s">
        <v>66</v>
      </c>
      <c r="B30" s="117">
        <v>3143</v>
      </c>
      <c r="C30" s="209">
        <v>0</v>
      </c>
      <c r="D30" s="209">
        <v>0</v>
      </c>
      <c r="E30" s="209">
        <v>0</v>
      </c>
      <c r="F30" s="209">
        <v>0</v>
      </c>
      <c r="G30" s="209">
        <v>0</v>
      </c>
      <c r="H30" s="209">
        <v>0</v>
      </c>
      <c r="I30" s="209">
        <v>0</v>
      </c>
      <c r="J30" s="209">
        <v>0</v>
      </c>
    </row>
    <row r="31" spans="1:10" ht="39" customHeight="1">
      <c r="A31" s="118" t="s">
        <v>218</v>
      </c>
      <c r="B31" s="117">
        <v>3150</v>
      </c>
      <c r="C31" s="81">
        <f t="shared" ref="C31:J31" si="4">C32+C33+C34+C35+C36</f>
        <v>0</v>
      </c>
      <c r="D31" s="81">
        <f t="shared" si="4"/>
        <v>57.239999999999995</v>
      </c>
      <c r="E31" s="81">
        <f t="shared" si="4"/>
        <v>57.239999999999995</v>
      </c>
      <c r="F31" s="81">
        <f t="shared" si="4"/>
        <v>441.37619999999998</v>
      </c>
      <c r="G31" s="81">
        <f t="shared" si="4"/>
        <v>107.946</v>
      </c>
      <c r="H31" s="81">
        <f t="shared" si="4"/>
        <v>107.946</v>
      </c>
      <c r="I31" s="81">
        <f t="shared" si="4"/>
        <v>112.4496</v>
      </c>
      <c r="J31" s="81">
        <f t="shared" si="4"/>
        <v>113.03460000000001</v>
      </c>
    </row>
    <row r="32" spans="1:10" ht="20.100000000000001" customHeight="1">
      <c r="A32" s="118" t="s">
        <v>190</v>
      </c>
      <c r="B32" s="117">
        <v>3151</v>
      </c>
      <c r="C32" s="209">
        <v>0</v>
      </c>
      <c r="D32" s="209">
        <v>0</v>
      </c>
      <c r="E32" s="209">
        <v>0</v>
      </c>
      <c r="F32" s="209">
        <v>0</v>
      </c>
      <c r="G32" s="209">
        <v>0</v>
      </c>
      <c r="H32" s="209">
        <v>0</v>
      </c>
      <c r="I32" s="209">
        <v>0</v>
      </c>
      <c r="J32" s="209">
        <v>0</v>
      </c>
    </row>
    <row r="33" spans="1:10" ht="20.100000000000001" customHeight="1">
      <c r="A33" s="118" t="s">
        <v>219</v>
      </c>
      <c r="B33" s="117">
        <v>3152</v>
      </c>
      <c r="C33" s="209">
        <v>0</v>
      </c>
      <c r="D33" s="209">
        <v>0</v>
      </c>
      <c r="E33" s="209">
        <v>0</v>
      </c>
      <c r="F33" s="209">
        <v>0</v>
      </c>
      <c r="G33" s="209">
        <v>0</v>
      </c>
      <c r="H33" s="209">
        <v>0</v>
      </c>
      <c r="I33" s="209">
        <v>0</v>
      </c>
      <c r="J33" s="209">
        <v>0</v>
      </c>
    </row>
    <row r="34" spans="1:10" ht="20.100000000000001" customHeight="1">
      <c r="A34" s="118" t="s">
        <v>50</v>
      </c>
      <c r="B34" s="117">
        <v>3155</v>
      </c>
      <c r="C34" s="81">
        <f>'II. Розрахунки з бюджетом'!C26</f>
        <v>0</v>
      </c>
      <c r="D34" s="209">
        <f>'II. Розрахунки з бюджетом'!D26</f>
        <v>57.239999999999995</v>
      </c>
      <c r="E34" s="209">
        <f>'II. Розрахунки з бюджетом'!E26</f>
        <v>57.239999999999995</v>
      </c>
      <c r="F34" s="209">
        <f>'II. Розрахунки з бюджетом'!F26</f>
        <v>441.37619999999998</v>
      </c>
      <c r="G34" s="209">
        <f>'II. Розрахунки з бюджетом'!G26</f>
        <v>107.946</v>
      </c>
      <c r="H34" s="209">
        <f>'II. Розрахунки з бюджетом'!H26</f>
        <v>107.946</v>
      </c>
      <c r="I34" s="209">
        <f>'II. Розрахунки з бюджетом'!I26</f>
        <v>112.4496</v>
      </c>
      <c r="J34" s="209">
        <f>'II. Розрахунки з бюджетом'!J26</f>
        <v>113.03460000000001</v>
      </c>
    </row>
    <row r="35" spans="1:10" ht="20.100000000000001" customHeight="1">
      <c r="A35" s="118" t="s">
        <v>343</v>
      </c>
      <c r="B35" s="117">
        <v>3156</v>
      </c>
      <c r="C35" s="81">
        <v>0</v>
      </c>
      <c r="D35" s="209">
        <v>0</v>
      </c>
      <c r="E35" s="209">
        <v>0</v>
      </c>
      <c r="F35" s="209">
        <v>0</v>
      </c>
      <c r="G35" s="209">
        <v>0</v>
      </c>
      <c r="H35" s="209">
        <v>0</v>
      </c>
      <c r="I35" s="209">
        <v>0</v>
      </c>
      <c r="J35" s="209">
        <v>0</v>
      </c>
    </row>
    <row r="36" spans="1:10" ht="20.100000000000001" customHeight="1">
      <c r="A36" s="118" t="s">
        <v>52</v>
      </c>
      <c r="B36" s="117">
        <v>3157</v>
      </c>
      <c r="C36" s="209">
        <v>0</v>
      </c>
      <c r="D36" s="209">
        <v>0</v>
      </c>
      <c r="E36" s="209">
        <v>0</v>
      </c>
      <c r="F36" s="209">
        <v>0</v>
      </c>
      <c r="G36" s="209">
        <v>0</v>
      </c>
      <c r="H36" s="209">
        <v>0</v>
      </c>
      <c r="I36" s="209">
        <v>0</v>
      </c>
      <c r="J36" s="209">
        <v>0</v>
      </c>
    </row>
    <row r="37" spans="1:10" ht="21" customHeight="1">
      <c r="A37" s="118" t="s">
        <v>220</v>
      </c>
      <c r="B37" s="117">
        <v>3160</v>
      </c>
      <c r="C37" s="209">
        <v>0</v>
      </c>
      <c r="D37" s="209">
        <v>0</v>
      </c>
      <c r="E37" s="209">
        <v>0</v>
      </c>
      <c r="F37" s="209">
        <v>0</v>
      </c>
      <c r="G37" s="209">
        <v>0</v>
      </c>
      <c r="H37" s="209">
        <v>0</v>
      </c>
      <c r="I37" s="209">
        <v>0</v>
      </c>
      <c r="J37" s="209">
        <v>0</v>
      </c>
    </row>
    <row r="38" spans="1:10" ht="20.100000000000001" customHeight="1">
      <c r="A38" s="118" t="s">
        <v>221</v>
      </c>
      <c r="B38" s="128">
        <v>3170</v>
      </c>
      <c r="C38" s="209">
        <v>0</v>
      </c>
      <c r="D38" s="209">
        <v>0</v>
      </c>
      <c r="E38" s="209">
        <v>0</v>
      </c>
      <c r="F38" s="209">
        <v>0</v>
      </c>
      <c r="G38" s="209">
        <v>0</v>
      </c>
      <c r="H38" s="209">
        <v>0</v>
      </c>
      <c r="I38" s="209">
        <v>0</v>
      </c>
      <c r="J38" s="209">
        <v>0</v>
      </c>
    </row>
    <row r="39" spans="1:10" ht="20.100000000000001" customHeight="1">
      <c r="A39" s="115" t="s">
        <v>222</v>
      </c>
      <c r="B39" s="116">
        <v>3195</v>
      </c>
      <c r="C39" s="137">
        <f t="shared" ref="C39:J39" si="5">C10-C23</f>
        <v>0</v>
      </c>
      <c r="D39" s="137">
        <f t="shared" si="5"/>
        <v>0</v>
      </c>
      <c r="E39" s="137">
        <f t="shared" si="5"/>
        <v>0</v>
      </c>
      <c r="F39" s="137">
        <f t="shared" si="5"/>
        <v>0</v>
      </c>
      <c r="G39" s="137">
        <f t="shared" si="5"/>
        <v>0</v>
      </c>
      <c r="H39" s="137">
        <f t="shared" si="5"/>
        <v>0</v>
      </c>
      <c r="I39" s="137">
        <f t="shared" si="5"/>
        <v>0</v>
      </c>
      <c r="J39" s="137">
        <f t="shared" si="5"/>
        <v>0</v>
      </c>
    </row>
    <row r="40" spans="1:10" ht="32.25" customHeight="1">
      <c r="A40" s="253" t="s">
        <v>223</v>
      </c>
      <c r="B40" s="254"/>
      <c r="C40" s="254"/>
      <c r="D40" s="254"/>
      <c r="E40" s="254"/>
      <c r="F40" s="254"/>
      <c r="G40" s="254"/>
      <c r="H40" s="254"/>
      <c r="I40" s="254"/>
      <c r="J40" s="255"/>
    </row>
    <row r="41" spans="1:10" ht="20.100000000000001" customHeight="1">
      <c r="A41" s="115" t="s">
        <v>224</v>
      </c>
      <c r="B41" s="116">
        <v>3200</v>
      </c>
      <c r="C41" s="76">
        <f>C42+C44+C45+C46+C47+C48</f>
        <v>0</v>
      </c>
      <c r="D41" s="76">
        <f t="shared" ref="D41:J41" si="6">D42+D44+D45+D46+D47+D48</f>
        <v>0</v>
      </c>
      <c r="E41" s="76">
        <f t="shared" si="6"/>
        <v>0</v>
      </c>
      <c r="F41" s="76">
        <f t="shared" si="6"/>
        <v>0</v>
      </c>
      <c r="G41" s="76">
        <f t="shared" si="6"/>
        <v>0</v>
      </c>
      <c r="H41" s="76">
        <f t="shared" si="6"/>
        <v>0</v>
      </c>
      <c r="I41" s="76">
        <f t="shared" si="6"/>
        <v>0</v>
      </c>
      <c r="J41" s="76">
        <f t="shared" si="6"/>
        <v>0</v>
      </c>
    </row>
    <row r="42" spans="1:10" ht="20.100000000000001" customHeight="1">
      <c r="A42" s="118" t="s">
        <v>225</v>
      </c>
      <c r="B42" s="117">
        <v>3210</v>
      </c>
      <c r="C42" s="81">
        <v>0</v>
      </c>
      <c r="D42" s="209">
        <v>0</v>
      </c>
      <c r="E42" s="209">
        <v>0</v>
      </c>
      <c r="F42" s="209">
        <v>0</v>
      </c>
      <c r="G42" s="209">
        <v>0</v>
      </c>
      <c r="H42" s="209">
        <v>0</v>
      </c>
      <c r="I42" s="209">
        <v>0</v>
      </c>
      <c r="J42" s="209">
        <v>0</v>
      </c>
    </row>
    <row r="43" spans="1:10" ht="20.100000000000001" customHeight="1">
      <c r="A43" s="118" t="s">
        <v>226</v>
      </c>
      <c r="B43" s="117">
        <v>3215</v>
      </c>
      <c r="C43" s="209">
        <v>0</v>
      </c>
      <c r="D43" s="209">
        <v>0</v>
      </c>
      <c r="E43" s="209">
        <v>0</v>
      </c>
      <c r="F43" s="209">
        <v>0</v>
      </c>
      <c r="G43" s="209">
        <v>0</v>
      </c>
      <c r="H43" s="209">
        <v>0</v>
      </c>
      <c r="I43" s="209">
        <v>0</v>
      </c>
      <c r="J43" s="209">
        <v>0</v>
      </c>
    </row>
    <row r="44" spans="1:10" ht="20.100000000000001" customHeight="1">
      <c r="A44" s="118" t="s">
        <v>227</v>
      </c>
      <c r="B44" s="117">
        <v>3220</v>
      </c>
      <c r="C44" s="209">
        <v>0</v>
      </c>
      <c r="D44" s="209">
        <v>0</v>
      </c>
      <c r="E44" s="209">
        <v>0</v>
      </c>
      <c r="F44" s="209">
        <v>0</v>
      </c>
      <c r="G44" s="209">
        <v>0</v>
      </c>
      <c r="H44" s="209">
        <v>0</v>
      </c>
      <c r="I44" s="209">
        <v>0</v>
      </c>
      <c r="J44" s="209">
        <v>0</v>
      </c>
    </row>
    <row r="45" spans="1:10" ht="20.100000000000001" customHeight="1">
      <c r="A45" s="118" t="s">
        <v>228</v>
      </c>
      <c r="B45" s="117">
        <v>3225</v>
      </c>
      <c r="C45" s="209">
        <v>0</v>
      </c>
      <c r="D45" s="209">
        <v>0</v>
      </c>
      <c r="E45" s="209">
        <v>0</v>
      </c>
      <c r="F45" s="209">
        <v>0</v>
      </c>
      <c r="G45" s="209">
        <v>0</v>
      </c>
      <c r="H45" s="209">
        <v>0</v>
      </c>
      <c r="I45" s="209">
        <v>0</v>
      </c>
      <c r="J45" s="209">
        <v>0</v>
      </c>
    </row>
    <row r="46" spans="1:10" ht="20.100000000000001" customHeight="1">
      <c r="A46" s="118" t="s">
        <v>229</v>
      </c>
      <c r="B46" s="117">
        <v>3230</v>
      </c>
      <c r="C46" s="209">
        <v>0</v>
      </c>
      <c r="D46" s="209">
        <v>0</v>
      </c>
      <c r="E46" s="209">
        <v>0</v>
      </c>
      <c r="F46" s="209">
        <v>0</v>
      </c>
      <c r="G46" s="209">
        <v>0</v>
      </c>
      <c r="H46" s="209">
        <v>0</v>
      </c>
      <c r="I46" s="209">
        <v>0</v>
      </c>
      <c r="J46" s="209">
        <v>0</v>
      </c>
    </row>
    <row r="47" spans="1:10" s="17" customFormat="1" ht="20.100000000000001" customHeight="1">
      <c r="A47" s="118" t="s">
        <v>76</v>
      </c>
      <c r="B47" s="117">
        <v>3235</v>
      </c>
      <c r="C47" s="209">
        <v>0</v>
      </c>
      <c r="D47" s="209">
        <v>0</v>
      </c>
      <c r="E47" s="209">
        <v>0</v>
      </c>
      <c r="F47" s="209">
        <v>0</v>
      </c>
      <c r="G47" s="209">
        <v>0</v>
      </c>
      <c r="H47" s="209">
        <v>0</v>
      </c>
      <c r="I47" s="209">
        <v>0</v>
      </c>
      <c r="J47" s="209">
        <v>0</v>
      </c>
    </row>
    <row r="48" spans="1:10" s="69" customFormat="1" ht="20.100000000000001" customHeight="1">
      <c r="A48" s="118" t="s">
        <v>214</v>
      </c>
      <c r="B48" s="117">
        <v>3240</v>
      </c>
      <c r="C48" s="209">
        <v>0</v>
      </c>
      <c r="D48" s="209">
        <v>0</v>
      </c>
      <c r="E48" s="209">
        <v>0</v>
      </c>
      <c r="F48" s="209">
        <v>0</v>
      </c>
      <c r="G48" s="209">
        <v>0</v>
      </c>
      <c r="H48" s="209">
        <v>0</v>
      </c>
      <c r="I48" s="209">
        <v>0</v>
      </c>
      <c r="J48" s="209">
        <v>0</v>
      </c>
    </row>
    <row r="49" spans="1:10" s="17" customFormat="1" ht="20.100000000000001" customHeight="1">
      <c r="A49" s="115" t="s">
        <v>230</v>
      </c>
      <c r="B49" s="116">
        <v>3255</v>
      </c>
      <c r="C49" s="76">
        <f>C50+C52+C57+C58</f>
        <v>0</v>
      </c>
      <c r="D49" s="76">
        <f t="shared" ref="D49:J49" si="7">D50+D52+D57+D58</f>
        <v>0</v>
      </c>
      <c r="E49" s="76">
        <f t="shared" si="7"/>
        <v>0</v>
      </c>
      <c r="F49" s="76">
        <f t="shared" si="7"/>
        <v>0</v>
      </c>
      <c r="G49" s="76">
        <f t="shared" si="7"/>
        <v>0</v>
      </c>
      <c r="H49" s="76">
        <f t="shared" si="7"/>
        <v>0</v>
      </c>
      <c r="I49" s="76">
        <f t="shared" si="7"/>
        <v>0</v>
      </c>
      <c r="J49" s="76">
        <f t="shared" si="7"/>
        <v>0</v>
      </c>
    </row>
    <row r="50" spans="1:10" s="69" customFormat="1" ht="20.100000000000001" customHeight="1">
      <c r="A50" s="118" t="s">
        <v>231</v>
      </c>
      <c r="B50" s="117">
        <v>3260</v>
      </c>
      <c r="C50" s="209">
        <v>0</v>
      </c>
      <c r="D50" s="209">
        <v>0</v>
      </c>
      <c r="E50" s="209">
        <v>0</v>
      </c>
      <c r="F50" s="209">
        <v>0</v>
      </c>
      <c r="G50" s="209">
        <v>0</v>
      </c>
      <c r="H50" s="209">
        <v>0</v>
      </c>
      <c r="I50" s="209">
        <v>0</v>
      </c>
      <c r="J50" s="209">
        <v>0</v>
      </c>
    </row>
    <row r="51" spans="1:10" s="17" customFormat="1" ht="24" customHeight="1">
      <c r="A51" s="118" t="s">
        <v>232</v>
      </c>
      <c r="B51" s="117">
        <v>3265</v>
      </c>
      <c r="C51" s="209">
        <v>0</v>
      </c>
      <c r="D51" s="209">
        <v>0</v>
      </c>
      <c r="E51" s="209">
        <v>0</v>
      </c>
      <c r="F51" s="209">
        <v>0</v>
      </c>
      <c r="G51" s="209">
        <v>0</v>
      </c>
      <c r="H51" s="209">
        <v>0</v>
      </c>
      <c r="I51" s="209">
        <v>0</v>
      </c>
      <c r="J51" s="209">
        <v>0</v>
      </c>
    </row>
    <row r="52" spans="1:10" s="17" customFormat="1" ht="20.100000000000001" customHeight="1">
      <c r="A52" s="118" t="s">
        <v>233</v>
      </c>
      <c r="B52" s="117">
        <v>3270</v>
      </c>
      <c r="C52" s="81">
        <f>C53+C54+C55+C56</f>
        <v>0</v>
      </c>
      <c r="D52" s="81">
        <f t="shared" ref="D52:J52" si="8">D53+D54+D55+D56</f>
        <v>0</v>
      </c>
      <c r="E52" s="81">
        <f t="shared" si="8"/>
        <v>0</v>
      </c>
      <c r="F52" s="81">
        <f t="shared" si="8"/>
        <v>0</v>
      </c>
      <c r="G52" s="81">
        <f t="shared" si="8"/>
        <v>0</v>
      </c>
      <c r="H52" s="81">
        <f t="shared" si="8"/>
        <v>0</v>
      </c>
      <c r="I52" s="81">
        <f t="shared" si="8"/>
        <v>0</v>
      </c>
      <c r="J52" s="81">
        <f t="shared" si="8"/>
        <v>0</v>
      </c>
    </row>
    <row r="53" spans="1:10" s="17" customFormat="1" ht="20.100000000000001" customHeight="1">
      <c r="A53" s="118" t="s">
        <v>234</v>
      </c>
      <c r="B53" s="117">
        <v>3271</v>
      </c>
      <c r="C53" s="209">
        <v>0</v>
      </c>
      <c r="D53" s="209">
        <v>0</v>
      </c>
      <c r="E53" s="209">
        <v>0</v>
      </c>
      <c r="F53" s="209">
        <v>0</v>
      </c>
      <c r="G53" s="209">
        <v>0</v>
      </c>
      <c r="H53" s="209">
        <v>0</v>
      </c>
      <c r="I53" s="209">
        <v>0</v>
      </c>
      <c r="J53" s="209">
        <v>0</v>
      </c>
    </row>
    <row r="54" spans="1:10" s="3" customFormat="1" ht="20.100000000000001" customHeight="1">
      <c r="A54" s="118" t="s">
        <v>235</v>
      </c>
      <c r="B54" s="117">
        <v>3272</v>
      </c>
      <c r="C54" s="209">
        <v>0</v>
      </c>
      <c r="D54" s="209">
        <v>0</v>
      </c>
      <c r="E54" s="209">
        <v>0</v>
      </c>
      <c r="F54" s="209">
        <v>0</v>
      </c>
      <c r="G54" s="209">
        <v>0</v>
      </c>
      <c r="H54" s="209">
        <v>0</v>
      </c>
      <c r="I54" s="209">
        <v>0</v>
      </c>
      <c r="J54" s="209">
        <v>0</v>
      </c>
    </row>
    <row r="55" spans="1:10" ht="20.100000000000001" customHeight="1">
      <c r="A55" s="118" t="s">
        <v>236</v>
      </c>
      <c r="B55" s="117">
        <v>3273</v>
      </c>
      <c r="C55" s="209">
        <v>0</v>
      </c>
      <c r="D55" s="209">
        <v>0</v>
      </c>
      <c r="E55" s="209">
        <v>0</v>
      </c>
      <c r="F55" s="209">
        <v>0</v>
      </c>
      <c r="G55" s="209">
        <v>0</v>
      </c>
      <c r="H55" s="209">
        <v>0</v>
      </c>
      <c r="I55" s="209">
        <v>0</v>
      </c>
      <c r="J55" s="209">
        <v>0</v>
      </c>
    </row>
    <row r="56" spans="1:10">
      <c r="A56" s="118" t="s">
        <v>237</v>
      </c>
      <c r="B56" s="117">
        <v>3274</v>
      </c>
      <c r="C56" s="209">
        <v>0</v>
      </c>
      <c r="D56" s="209">
        <v>0</v>
      </c>
      <c r="E56" s="209">
        <v>0</v>
      </c>
      <c r="F56" s="209">
        <v>0</v>
      </c>
      <c r="G56" s="209">
        <v>0</v>
      </c>
      <c r="H56" s="209">
        <v>0</v>
      </c>
      <c r="I56" s="209">
        <v>0</v>
      </c>
      <c r="J56" s="209">
        <v>0</v>
      </c>
    </row>
    <row r="57" spans="1:10">
      <c r="A57" s="118" t="s">
        <v>238</v>
      </c>
      <c r="B57" s="117">
        <v>3280</v>
      </c>
      <c r="C57" s="209">
        <v>0</v>
      </c>
      <c r="D57" s="209">
        <v>0</v>
      </c>
      <c r="E57" s="209">
        <v>0</v>
      </c>
      <c r="F57" s="209">
        <v>0</v>
      </c>
      <c r="G57" s="209">
        <v>0</v>
      </c>
      <c r="H57" s="209">
        <v>0</v>
      </c>
      <c r="I57" s="209">
        <v>0</v>
      </c>
      <c r="J57" s="209">
        <v>0</v>
      </c>
    </row>
    <row r="58" spans="1:10">
      <c r="A58" s="118" t="s">
        <v>239</v>
      </c>
      <c r="B58" s="117">
        <v>3290</v>
      </c>
      <c r="C58" s="209">
        <v>0</v>
      </c>
      <c r="D58" s="209">
        <v>0</v>
      </c>
      <c r="E58" s="209">
        <v>0</v>
      </c>
      <c r="F58" s="209">
        <v>0</v>
      </c>
      <c r="G58" s="209">
        <v>0</v>
      </c>
      <c r="H58" s="209">
        <v>0</v>
      </c>
      <c r="I58" s="209">
        <v>0</v>
      </c>
      <c r="J58" s="209">
        <v>0</v>
      </c>
    </row>
    <row r="59" spans="1:10">
      <c r="A59" s="115" t="s">
        <v>240</v>
      </c>
      <c r="B59" s="181">
        <v>3295</v>
      </c>
      <c r="C59" s="138">
        <f>C41-C49</f>
        <v>0</v>
      </c>
      <c r="D59" s="138">
        <f t="shared" ref="D59:J59" si="9">D41-D49</f>
        <v>0</v>
      </c>
      <c r="E59" s="138">
        <f t="shared" si="9"/>
        <v>0</v>
      </c>
      <c r="F59" s="138">
        <f t="shared" si="9"/>
        <v>0</v>
      </c>
      <c r="G59" s="138">
        <f t="shared" si="9"/>
        <v>0</v>
      </c>
      <c r="H59" s="138">
        <f t="shared" si="9"/>
        <v>0</v>
      </c>
      <c r="I59" s="138">
        <f t="shared" si="9"/>
        <v>0</v>
      </c>
      <c r="J59" s="138">
        <f t="shared" si="9"/>
        <v>0</v>
      </c>
    </row>
    <row r="60" spans="1:10" ht="36" customHeight="1">
      <c r="A60" s="253" t="s">
        <v>241</v>
      </c>
      <c r="B60" s="254"/>
      <c r="C60" s="254"/>
      <c r="D60" s="254"/>
      <c r="E60" s="254"/>
      <c r="F60" s="254"/>
      <c r="G60" s="254"/>
      <c r="H60" s="254"/>
      <c r="I60" s="254"/>
      <c r="J60" s="255"/>
    </row>
    <row r="61" spans="1:10">
      <c r="A61" s="115" t="s">
        <v>242</v>
      </c>
      <c r="B61" s="116">
        <v>3300</v>
      </c>
      <c r="C61" s="112">
        <f>C62+C63+C67</f>
        <v>0</v>
      </c>
      <c r="D61" s="112">
        <f t="shared" ref="D61:J61" si="10">D62+D63+D67</f>
        <v>0</v>
      </c>
      <c r="E61" s="112">
        <f t="shared" si="10"/>
        <v>0</v>
      </c>
      <c r="F61" s="112">
        <f t="shared" si="10"/>
        <v>0</v>
      </c>
      <c r="G61" s="112">
        <f t="shared" si="10"/>
        <v>0</v>
      </c>
      <c r="H61" s="112">
        <f t="shared" si="10"/>
        <v>0</v>
      </c>
      <c r="I61" s="112">
        <f t="shared" si="10"/>
        <v>0</v>
      </c>
      <c r="J61" s="112">
        <f t="shared" si="10"/>
        <v>0</v>
      </c>
    </row>
    <row r="62" spans="1:10">
      <c r="A62" s="118" t="s">
        <v>243</v>
      </c>
      <c r="B62" s="117">
        <v>3305</v>
      </c>
      <c r="C62" s="209">
        <v>0</v>
      </c>
      <c r="D62" s="209">
        <v>0</v>
      </c>
      <c r="E62" s="209">
        <v>0</v>
      </c>
      <c r="F62" s="209">
        <v>0</v>
      </c>
      <c r="G62" s="209">
        <v>0</v>
      </c>
      <c r="H62" s="209">
        <v>0</v>
      </c>
      <c r="I62" s="209">
        <v>0</v>
      </c>
      <c r="J62" s="209">
        <v>0</v>
      </c>
    </row>
    <row r="63" spans="1:10" ht="23.25" customHeight="1">
      <c r="A63" s="118" t="s">
        <v>244</v>
      </c>
      <c r="B63" s="117">
        <v>3310</v>
      </c>
      <c r="C63" s="113">
        <f>C64+C65+C66</f>
        <v>0</v>
      </c>
      <c r="D63" s="113">
        <f t="shared" ref="D63:J63" si="11">D64+D65+D66</f>
        <v>0</v>
      </c>
      <c r="E63" s="113">
        <f t="shared" si="11"/>
        <v>0</v>
      </c>
      <c r="F63" s="113">
        <f t="shared" si="11"/>
        <v>0</v>
      </c>
      <c r="G63" s="113">
        <f t="shared" si="11"/>
        <v>0</v>
      </c>
      <c r="H63" s="113">
        <f t="shared" si="11"/>
        <v>0</v>
      </c>
      <c r="I63" s="113">
        <f t="shared" si="11"/>
        <v>0</v>
      </c>
      <c r="J63" s="113">
        <f t="shared" si="11"/>
        <v>0</v>
      </c>
    </row>
    <row r="64" spans="1:10">
      <c r="A64" s="118" t="s">
        <v>53</v>
      </c>
      <c r="B64" s="117">
        <v>3311</v>
      </c>
      <c r="C64" s="209">
        <v>0</v>
      </c>
      <c r="D64" s="209">
        <v>0</v>
      </c>
      <c r="E64" s="209">
        <v>0</v>
      </c>
      <c r="F64" s="209">
        <v>0</v>
      </c>
      <c r="G64" s="209">
        <v>0</v>
      </c>
      <c r="H64" s="209">
        <v>0</v>
      </c>
      <c r="I64" s="209">
        <v>0</v>
      </c>
      <c r="J64" s="209">
        <v>0</v>
      </c>
    </row>
    <row r="65" spans="1:10">
      <c r="A65" s="118" t="s">
        <v>213</v>
      </c>
      <c r="B65" s="117">
        <v>3312</v>
      </c>
      <c r="C65" s="209">
        <v>0</v>
      </c>
      <c r="D65" s="209">
        <v>0</v>
      </c>
      <c r="E65" s="209">
        <v>0</v>
      </c>
      <c r="F65" s="209">
        <v>0</v>
      </c>
      <c r="G65" s="209">
        <v>0</v>
      </c>
      <c r="H65" s="209">
        <v>0</v>
      </c>
      <c r="I65" s="209">
        <v>0</v>
      </c>
      <c r="J65" s="209">
        <v>0</v>
      </c>
    </row>
    <row r="66" spans="1:10">
      <c r="A66" s="118" t="s">
        <v>66</v>
      </c>
      <c r="B66" s="117">
        <v>3313</v>
      </c>
      <c r="C66" s="209">
        <v>0</v>
      </c>
      <c r="D66" s="209">
        <v>0</v>
      </c>
      <c r="E66" s="209">
        <v>0</v>
      </c>
      <c r="F66" s="209">
        <v>0</v>
      </c>
      <c r="G66" s="209">
        <v>0</v>
      </c>
      <c r="H66" s="209">
        <v>0</v>
      </c>
      <c r="I66" s="209">
        <v>0</v>
      </c>
      <c r="J66" s="209">
        <v>0</v>
      </c>
    </row>
    <row r="67" spans="1:10">
      <c r="A67" s="118" t="s">
        <v>214</v>
      </c>
      <c r="B67" s="117">
        <v>3320</v>
      </c>
      <c r="C67" s="209">
        <v>0</v>
      </c>
      <c r="D67" s="209">
        <v>0</v>
      </c>
      <c r="E67" s="209">
        <v>0</v>
      </c>
      <c r="F67" s="209">
        <v>0</v>
      </c>
      <c r="G67" s="209">
        <v>0</v>
      </c>
      <c r="H67" s="209">
        <v>0</v>
      </c>
      <c r="I67" s="209">
        <v>0</v>
      </c>
      <c r="J67" s="209">
        <v>0</v>
      </c>
    </row>
    <row r="68" spans="1:10">
      <c r="A68" s="115" t="s">
        <v>245</v>
      </c>
      <c r="B68" s="116">
        <v>3330</v>
      </c>
      <c r="C68" s="112">
        <f>C69+C70+C74+C75+C76+C77</f>
        <v>0</v>
      </c>
      <c r="D68" s="112">
        <f t="shared" ref="D68:J68" si="12">D69+D70+D74+D75+D76+D77</f>
        <v>0</v>
      </c>
      <c r="E68" s="112">
        <f t="shared" si="12"/>
        <v>0</v>
      </c>
      <c r="F68" s="112">
        <f t="shared" si="12"/>
        <v>0</v>
      </c>
      <c r="G68" s="112">
        <f t="shared" si="12"/>
        <v>0</v>
      </c>
      <c r="H68" s="112">
        <f t="shared" si="12"/>
        <v>0</v>
      </c>
      <c r="I68" s="112">
        <f t="shared" si="12"/>
        <v>0</v>
      </c>
      <c r="J68" s="112">
        <f t="shared" si="12"/>
        <v>0</v>
      </c>
    </row>
    <row r="69" spans="1:10">
      <c r="A69" s="118" t="s">
        <v>246</v>
      </c>
      <c r="B69" s="117">
        <v>3335</v>
      </c>
      <c r="C69" s="209">
        <v>0</v>
      </c>
      <c r="D69" s="209">
        <v>0</v>
      </c>
      <c r="E69" s="209">
        <v>0</v>
      </c>
      <c r="F69" s="209">
        <v>0</v>
      </c>
      <c r="G69" s="209">
        <v>0</v>
      </c>
      <c r="H69" s="209">
        <v>0</v>
      </c>
      <c r="I69" s="209">
        <v>0</v>
      </c>
      <c r="J69" s="209">
        <v>0</v>
      </c>
    </row>
    <row r="70" spans="1:10" ht="20.25" customHeight="1">
      <c r="A70" s="118" t="s">
        <v>247</v>
      </c>
      <c r="B70" s="117">
        <v>3340</v>
      </c>
      <c r="C70" s="113">
        <f>C71+C72+C73</f>
        <v>0</v>
      </c>
      <c r="D70" s="113">
        <f t="shared" ref="D70:J70" si="13">D71+D72+D73</f>
        <v>0</v>
      </c>
      <c r="E70" s="113">
        <f t="shared" si="13"/>
        <v>0</v>
      </c>
      <c r="F70" s="113">
        <f t="shared" si="13"/>
        <v>0</v>
      </c>
      <c r="G70" s="113">
        <f t="shared" si="13"/>
        <v>0</v>
      </c>
      <c r="H70" s="113">
        <f t="shared" si="13"/>
        <v>0</v>
      </c>
      <c r="I70" s="113">
        <f t="shared" si="13"/>
        <v>0</v>
      </c>
      <c r="J70" s="113">
        <f t="shared" si="13"/>
        <v>0</v>
      </c>
    </row>
    <row r="71" spans="1:10">
      <c r="A71" s="118" t="s">
        <v>53</v>
      </c>
      <c r="B71" s="117">
        <v>3341</v>
      </c>
      <c r="C71" s="209">
        <v>0</v>
      </c>
      <c r="D71" s="209">
        <v>0</v>
      </c>
      <c r="E71" s="209">
        <v>0</v>
      </c>
      <c r="F71" s="209">
        <v>0</v>
      </c>
      <c r="G71" s="209">
        <v>0</v>
      </c>
      <c r="H71" s="209">
        <v>0</v>
      </c>
      <c r="I71" s="209">
        <v>0</v>
      </c>
      <c r="J71" s="209">
        <v>0</v>
      </c>
    </row>
    <row r="72" spans="1:10">
      <c r="A72" s="118" t="s">
        <v>213</v>
      </c>
      <c r="B72" s="117">
        <v>3342</v>
      </c>
      <c r="C72" s="209">
        <v>0</v>
      </c>
      <c r="D72" s="209">
        <v>0</v>
      </c>
      <c r="E72" s="209">
        <v>0</v>
      </c>
      <c r="F72" s="209">
        <v>0</v>
      </c>
      <c r="G72" s="209">
        <v>0</v>
      </c>
      <c r="H72" s="209">
        <v>0</v>
      </c>
      <c r="I72" s="209">
        <v>0</v>
      </c>
      <c r="J72" s="209">
        <v>0</v>
      </c>
    </row>
    <row r="73" spans="1:10">
      <c r="A73" s="118" t="s">
        <v>66</v>
      </c>
      <c r="B73" s="117">
        <v>3343</v>
      </c>
      <c r="C73" s="209">
        <v>0</v>
      </c>
      <c r="D73" s="209">
        <v>0</v>
      </c>
      <c r="E73" s="209">
        <v>0</v>
      </c>
      <c r="F73" s="209">
        <v>0</v>
      </c>
      <c r="G73" s="209">
        <v>0</v>
      </c>
      <c r="H73" s="209">
        <v>0</v>
      </c>
      <c r="I73" s="209">
        <v>0</v>
      </c>
      <c r="J73" s="209">
        <v>0</v>
      </c>
    </row>
    <row r="74" spans="1:10">
      <c r="A74" s="118" t="s">
        <v>248</v>
      </c>
      <c r="B74" s="117">
        <v>3350</v>
      </c>
      <c r="C74" s="209">
        <v>0</v>
      </c>
      <c r="D74" s="209">
        <v>0</v>
      </c>
      <c r="E74" s="209">
        <v>0</v>
      </c>
      <c r="F74" s="209">
        <v>0</v>
      </c>
      <c r="G74" s="209">
        <v>0</v>
      </c>
      <c r="H74" s="209">
        <v>0</v>
      </c>
      <c r="I74" s="209">
        <v>0</v>
      </c>
      <c r="J74" s="209">
        <v>0</v>
      </c>
    </row>
    <row r="75" spans="1:10">
      <c r="A75" s="118" t="s">
        <v>249</v>
      </c>
      <c r="B75" s="117">
        <v>3360</v>
      </c>
      <c r="C75" s="209">
        <v>0</v>
      </c>
      <c r="D75" s="209">
        <v>0</v>
      </c>
      <c r="E75" s="209">
        <v>0</v>
      </c>
      <c r="F75" s="209">
        <v>0</v>
      </c>
      <c r="G75" s="209">
        <v>0</v>
      </c>
      <c r="H75" s="209">
        <v>0</v>
      </c>
      <c r="I75" s="209">
        <v>0</v>
      </c>
      <c r="J75" s="209">
        <v>0</v>
      </c>
    </row>
    <row r="76" spans="1:10">
      <c r="A76" s="118" t="s">
        <v>250</v>
      </c>
      <c r="B76" s="117">
        <v>3370</v>
      </c>
      <c r="C76" s="209">
        <v>0</v>
      </c>
      <c r="D76" s="209">
        <v>0</v>
      </c>
      <c r="E76" s="209">
        <v>0</v>
      </c>
      <c r="F76" s="209">
        <v>0</v>
      </c>
      <c r="G76" s="209">
        <v>0</v>
      </c>
      <c r="H76" s="209">
        <v>0</v>
      </c>
      <c r="I76" s="209">
        <v>0</v>
      </c>
      <c r="J76" s="209">
        <v>0</v>
      </c>
    </row>
    <row r="77" spans="1:10">
      <c r="A77" s="118" t="s">
        <v>239</v>
      </c>
      <c r="B77" s="117">
        <v>3380</v>
      </c>
      <c r="C77" s="209">
        <v>0</v>
      </c>
      <c r="D77" s="209">
        <v>0</v>
      </c>
      <c r="E77" s="209">
        <v>0</v>
      </c>
      <c r="F77" s="209">
        <v>0</v>
      </c>
      <c r="G77" s="209">
        <v>0</v>
      </c>
      <c r="H77" s="209">
        <v>0</v>
      </c>
      <c r="I77" s="209">
        <v>0</v>
      </c>
      <c r="J77" s="209">
        <v>0</v>
      </c>
    </row>
    <row r="78" spans="1:10">
      <c r="A78" s="115" t="s">
        <v>251</v>
      </c>
      <c r="B78" s="116">
        <v>3395</v>
      </c>
      <c r="C78" s="112">
        <f>C61-C68</f>
        <v>0</v>
      </c>
      <c r="D78" s="112">
        <f t="shared" ref="D78:J78" si="14">D61-D68</f>
        <v>0</v>
      </c>
      <c r="E78" s="112">
        <f t="shared" si="14"/>
        <v>0</v>
      </c>
      <c r="F78" s="112">
        <f t="shared" si="14"/>
        <v>0</v>
      </c>
      <c r="G78" s="112">
        <f t="shared" si="14"/>
        <v>0</v>
      </c>
      <c r="H78" s="112">
        <f t="shared" si="14"/>
        <v>0</v>
      </c>
      <c r="I78" s="112">
        <f t="shared" si="14"/>
        <v>0</v>
      </c>
      <c r="J78" s="112">
        <f t="shared" si="14"/>
        <v>0</v>
      </c>
    </row>
    <row r="79" spans="1:10">
      <c r="A79" s="115" t="s">
        <v>252</v>
      </c>
      <c r="B79" s="116">
        <v>3400</v>
      </c>
      <c r="C79" s="112">
        <f>C39+C59+C78</f>
        <v>0</v>
      </c>
      <c r="D79" s="112">
        <f t="shared" ref="D79:J79" si="15">D39+D59+D78</f>
        <v>0</v>
      </c>
      <c r="E79" s="112">
        <f t="shared" si="15"/>
        <v>0</v>
      </c>
      <c r="F79" s="112">
        <f t="shared" si="15"/>
        <v>0</v>
      </c>
      <c r="G79" s="112">
        <f t="shared" si="15"/>
        <v>0</v>
      </c>
      <c r="H79" s="112">
        <f t="shared" si="15"/>
        <v>0</v>
      </c>
      <c r="I79" s="112">
        <f t="shared" si="15"/>
        <v>0</v>
      </c>
      <c r="J79" s="112">
        <f t="shared" si="15"/>
        <v>0</v>
      </c>
    </row>
    <row r="80" spans="1:10">
      <c r="A80" s="118" t="s">
        <v>253</v>
      </c>
      <c r="B80" s="117">
        <v>3405</v>
      </c>
      <c r="C80" s="209">
        <v>0</v>
      </c>
      <c r="D80" s="209">
        <v>0</v>
      </c>
      <c r="E80" s="209">
        <v>0</v>
      </c>
      <c r="F80" s="209">
        <v>0</v>
      </c>
      <c r="G80" s="209">
        <v>0</v>
      </c>
      <c r="H80" s="209">
        <v>0</v>
      </c>
      <c r="I80" s="209">
        <v>0</v>
      </c>
      <c r="J80" s="209">
        <v>0</v>
      </c>
    </row>
    <row r="81" spans="1:10">
      <c r="A81" s="118" t="s">
        <v>254</v>
      </c>
      <c r="B81" s="117">
        <v>3410</v>
      </c>
      <c r="C81" s="209">
        <v>0</v>
      </c>
      <c r="D81" s="209">
        <v>0</v>
      </c>
      <c r="E81" s="209">
        <v>0</v>
      </c>
      <c r="F81" s="209">
        <v>0</v>
      </c>
      <c r="G81" s="209">
        <v>0</v>
      </c>
      <c r="H81" s="209">
        <v>0</v>
      </c>
      <c r="I81" s="209">
        <v>0</v>
      </c>
      <c r="J81" s="209">
        <v>0</v>
      </c>
    </row>
    <row r="82" spans="1:10">
      <c r="A82" s="118" t="s">
        <v>255</v>
      </c>
      <c r="B82" s="117">
        <v>3415</v>
      </c>
      <c r="C82" s="139">
        <f>(C80+C79)-C81</f>
        <v>0</v>
      </c>
      <c r="D82" s="139">
        <f t="shared" ref="D82:J82" si="16">(D80+D79)-D81</f>
        <v>0</v>
      </c>
      <c r="E82" s="139">
        <f t="shared" si="16"/>
        <v>0</v>
      </c>
      <c r="F82" s="139">
        <f t="shared" si="16"/>
        <v>0</v>
      </c>
      <c r="G82" s="139">
        <f t="shared" si="16"/>
        <v>0</v>
      </c>
      <c r="H82" s="139">
        <f t="shared" si="16"/>
        <v>0</v>
      </c>
      <c r="I82" s="139">
        <f t="shared" si="16"/>
        <v>0</v>
      </c>
      <c r="J82" s="139">
        <f t="shared" si="16"/>
        <v>0</v>
      </c>
    </row>
    <row r="83" spans="1:10">
      <c r="C83" s="4"/>
      <c r="D83" s="4"/>
      <c r="E83" s="4"/>
    </row>
    <row r="84" spans="1:10">
      <c r="C84" s="4"/>
      <c r="D84" s="4"/>
      <c r="E84" s="4"/>
    </row>
    <row r="85" spans="1:10">
      <c r="A85" s="205" t="s">
        <v>359</v>
      </c>
      <c r="C85" s="4" t="s">
        <v>257</v>
      </c>
      <c r="D85" s="4"/>
      <c r="E85" s="4"/>
      <c r="H85" s="202" t="s">
        <v>351</v>
      </c>
    </row>
    <row r="86" spans="1:10">
      <c r="A86" s="2" t="s">
        <v>258</v>
      </c>
      <c r="C86" s="4" t="s">
        <v>46</v>
      </c>
      <c r="D86" s="4"/>
      <c r="E86" s="4"/>
      <c r="H86" s="2" t="s">
        <v>177</v>
      </c>
    </row>
  </sheetData>
  <mergeCells count="11">
    <mergeCell ref="D6:D7"/>
    <mergeCell ref="A60:J60"/>
    <mergeCell ref="A9:J9"/>
    <mergeCell ref="A40:J40"/>
    <mergeCell ref="A4:J4"/>
    <mergeCell ref="A6:A7"/>
    <mergeCell ref="B6:B7"/>
    <mergeCell ref="C6:C7"/>
    <mergeCell ref="F6:F7"/>
    <mergeCell ref="G6:J6"/>
    <mergeCell ref="E6:E7"/>
  </mergeCells>
  <phoneticPr fontId="4" type="noConversion"/>
  <pageMargins left="0.70866141732283472" right="0.19685039370078741" top="0.78740157480314965" bottom="0.78740157480314965" header="0.19685039370078741" footer="0.23622047244094491"/>
  <pageSetup paperSize="9" scale="60" fitToHeight="0" orientation="landscape" r:id="rId1"/>
  <headerFooter alignWithMargins="0">
    <oddHeader xml:space="preserve">&amp;C&amp;"Times New Roman,обычный"&amp;14 
9&amp;R&amp;"Times New Roman,обычный"&amp;14
Продовження додатка 1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4:Q185"/>
  <sheetViews>
    <sheetView zoomScale="75" zoomScaleNormal="75" zoomScaleSheetLayoutView="50" workbookViewId="0">
      <selection activeCell="F16" sqref="F16"/>
    </sheetView>
  </sheetViews>
  <sheetFormatPr defaultRowHeight="18.75"/>
  <cols>
    <col min="1" max="1" width="70.28515625" style="3" customWidth="1"/>
    <col min="2" max="2" width="10.42578125" style="21" customWidth="1"/>
    <col min="3" max="5" width="19.42578125" style="21" customWidth="1"/>
    <col min="6" max="6" width="19.42578125" style="3" customWidth="1"/>
    <col min="7" max="8" width="17.140625" style="3" customWidth="1"/>
    <col min="9" max="9" width="17" style="3" customWidth="1"/>
    <col min="10" max="10" width="17.28515625" style="3" customWidth="1"/>
    <col min="11" max="11" width="9.5703125" style="3" customWidth="1"/>
    <col min="12" max="12" width="9.85546875" style="3" customWidth="1"/>
    <col min="13" max="16384" width="9.140625" style="3"/>
  </cols>
  <sheetData>
    <row r="4" spans="1:17">
      <c r="A4" s="218" t="s">
        <v>88</v>
      </c>
      <c r="B4" s="218"/>
      <c r="C4" s="218"/>
      <c r="D4" s="218"/>
      <c r="E4" s="218"/>
      <c r="F4" s="218"/>
      <c r="G4" s="218"/>
      <c r="H4" s="218"/>
      <c r="I4" s="218"/>
      <c r="J4" s="218"/>
    </row>
    <row r="5" spans="1:17">
      <c r="A5" s="243"/>
      <c r="B5" s="243"/>
      <c r="C5" s="243"/>
      <c r="D5" s="243"/>
      <c r="E5" s="243"/>
      <c r="F5" s="243"/>
      <c r="G5" s="243"/>
      <c r="H5" s="243"/>
      <c r="I5" s="243"/>
      <c r="J5" s="243"/>
    </row>
    <row r="6" spans="1:17" ht="43.5" customHeight="1">
      <c r="A6" s="219" t="s">
        <v>100</v>
      </c>
      <c r="B6" s="220" t="s">
        <v>7</v>
      </c>
      <c r="C6" s="220" t="s">
        <v>16</v>
      </c>
      <c r="D6" s="221" t="s">
        <v>123</v>
      </c>
      <c r="E6" s="258" t="s">
        <v>120</v>
      </c>
      <c r="F6" s="220" t="s">
        <v>9</v>
      </c>
      <c r="G6" s="220" t="s">
        <v>121</v>
      </c>
      <c r="H6" s="220"/>
      <c r="I6" s="220"/>
      <c r="J6" s="220"/>
    </row>
    <row r="7" spans="1:17" ht="56.25" customHeight="1">
      <c r="A7" s="219"/>
      <c r="B7" s="220"/>
      <c r="C7" s="220"/>
      <c r="D7" s="223"/>
      <c r="E7" s="259"/>
      <c r="F7" s="220"/>
      <c r="G7" s="15" t="s">
        <v>80</v>
      </c>
      <c r="H7" s="15" t="s">
        <v>81</v>
      </c>
      <c r="I7" s="15" t="s">
        <v>82</v>
      </c>
      <c r="J7" s="15" t="s">
        <v>42</v>
      </c>
    </row>
    <row r="8" spans="1:17" ht="18" customHeight="1">
      <c r="A8" s="6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</row>
    <row r="9" spans="1:17" s="5" customFormat="1" ht="42.75" customHeight="1">
      <c r="A9" s="67" t="s">
        <v>49</v>
      </c>
      <c r="B9" s="70">
        <v>4000</v>
      </c>
      <c r="C9" s="74">
        <f>C10+C11+C12+C13+C14+C15</f>
        <v>0</v>
      </c>
      <c r="D9" s="74">
        <f t="shared" ref="D9:J9" si="0">D10+D11+D12+D13+D14+D15</f>
        <v>0</v>
      </c>
      <c r="E9" s="74">
        <f t="shared" si="0"/>
        <v>0</v>
      </c>
      <c r="F9" s="74">
        <f t="shared" si="0"/>
        <v>0</v>
      </c>
      <c r="G9" s="74">
        <f t="shared" si="0"/>
        <v>0</v>
      </c>
      <c r="H9" s="74">
        <f t="shared" si="0"/>
        <v>0</v>
      </c>
      <c r="I9" s="74">
        <f t="shared" si="0"/>
        <v>0</v>
      </c>
      <c r="J9" s="74">
        <f t="shared" si="0"/>
        <v>0</v>
      </c>
    </row>
    <row r="10" spans="1:17" ht="20.100000000000001" customHeight="1">
      <c r="A10" s="8" t="s">
        <v>1</v>
      </c>
      <c r="B10" s="56" t="s">
        <v>92</v>
      </c>
      <c r="C10" s="78">
        <v>0</v>
      </c>
      <c r="D10" s="208">
        <v>0</v>
      </c>
      <c r="E10" s="208">
        <v>0</v>
      </c>
      <c r="F10" s="208">
        <v>0</v>
      </c>
      <c r="G10" s="208">
        <v>0</v>
      </c>
      <c r="H10" s="208">
        <v>0</v>
      </c>
      <c r="I10" s="208">
        <v>0</v>
      </c>
      <c r="J10" s="208">
        <v>0</v>
      </c>
    </row>
    <row r="11" spans="1:17" ht="20.100000000000001" customHeight="1">
      <c r="A11" s="8" t="s">
        <v>2</v>
      </c>
      <c r="B11" s="55">
        <v>4020</v>
      </c>
      <c r="C11" s="208">
        <v>0</v>
      </c>
      <c r="D11" s="208">
        <v>0</v>
      </c>
      <c r="E11" s="208">
        <v>0</v>
      </c>
      <c r="F11" s="208">
        <v>0</v>
      </c>
      <c r="G11" s="208">
        <v>0</v>
      </c>
      <c r="H11" s="208">
        <v>0</v>
      </c>
      <c r="I11" s="208">
        <v>0</v>
      </c>
      <c r="J11" s="208">
        <v>0</v>
      </c>
      <c r="Q11" s="20"/>
    </row>
    <row r="12" spans="1:17" ht="36.75" customHeight="1">
      <c r="A12" s="8" t="s">
        <v>15</v>
      </c>
      <c r="B12" s="56">
        <v>4030</v>
      </c>
      <c r="C12" s="208">
        <v>0</v>
      </c>
      <c r="D12" s="208">
        <v>0</v>
      </c>
      <c r="E12" s="208">
        <v>0</v>
      </c>
      <c r="F12" s="208">
        <v>0</v>
      </c>
      <c r="G12" s="208">
        <v>0</v>
      </c>
      <c r="H12" s="208">
        <v>0</v>
      </c>
      <c r="I12" s="208">
        <v>0</v>
      </c>
      <c r="J12" s="208">
        <v>0</v>
      </c>
      <c r="P12" s="20"/>
    </row>
    <row r="13" spans="1:17" ht="20.100000000000001" customHeight="1">
      <c r="A13" s="8" t="s">
        <v>3</v>
      </c>
      <c r="B13" s="55">
        <v>4040</v>
      </c>
      <c r="C13" s="208">
        <v>0</v>
      </c>
      <c r="D13" s="208">
        <v>0</v>
      </c>
      <c r="E13" s="208">
        <v>0</v>
      </c>
      <c r="F13" s="208">
        <v>0</v>
      </c>
      <c r="G13" s="208">
        <v>0</v>
      </c>
      <c r="H13" s="208">
        <v>0</v>
      </c>
      <c r="I13" s="208">
        <v>0</v>
      </c>
      <c r="J13" s="208">
        <v>0</v>
      </c>
    </row>
    <row r="14" spans="1:17" ht="42.75" customHeight="1">
      <c r="A14" s="8" t="s">
        <v>39</v>
      </c>
      <c r="B14" s="56">
        <v>4050</v>
      </c>
      <c r="C14" s="208">
        <v>0</v>
      </c>
      <c r="D14" s="208">
        <v>0</v>
      </c>
      <c r="E14" s="208">
        <v>0</v>
      </c>
      <c r="F14" s="208">
        <v>0</v>
      </c>
      <c r="G14" s="208">
        <v>0</v>
      </c>
      <c r="H14" s="208">
        <v>0</v>
      </c>
      <c r="I14" s="208">
        <v>0</v>
      </c>
      <c r="J14" s="208">
        <v>0</v>
      </c>
    </row>
    <row r="15" spans="1:17" ht="24" customHeight="1">
      <c r="A15" s="8" t="s">
        <v>259</v>
      </c>
      <c r="B15" s="56">
        <v>4060</v>
      </c>
      <c r="C15" s="208">
        <v>0</v>
      </c>
      <c r="D15" s="208">
        <v>0</v>
      </c>
      <c r="E15" s="208">
        <v>0</v>
      </c>
      <c r="F15" s="208">
        <v>0</v>
      </c>
      <c r="G15" s="208">
        <v>0</v>
      </c>
      <c r="H15" s="208">
        <v>0</v>
      </c>
      <c r="I15" s="208">
        <v>0</v>
      </c>
      <c r="J15" s="208">
        <v>0</v>
      </c>
    </row>
    <row r="16" spans="1:17" ht="20.100000000000001" customHeight="1">
      <c r="B16" s="3"/>
      <c r="C16" s="3"/>
      <c r="D16" s="3"/>
      <c r="E16" s="3"/>
      <c r="F16" s="46"/>
      <c r="G16" s="46"/>
      <c r="H16" s="46"/>
      <c r="I16" s="46"/>
      <c r="J16" s="46"/>
    </row>
    <row r="17" spans="1:11" s="2" customFormat="1" ht="20.100000000000001" customHeight="1">
      <c r="A17" s="4"/>
      <c r="C17" s="3"/>
      <c r="D17" s="3"/>
      <c r="E17" s="3"/>
      <c r="F17" s="3"/>
      <c r="G17" s="3"/>
      <c r="H17" s="3"/>
      <c r="I17" s="3"/>
      <c r="J17" s="3"/>
      <c r="K17" s="3"/>
    </row>
    <row r="18" spans="1:11" ht="20.100000000000001" customHeight="1">
      <c r="A18" s="205" t="s">
        <v>359</v>
      </c>
      <c r="B18" s="1"/>
      <c r="C18" s="260" t="s">
        <v>59</v>
      </c>
      <c r="D18" s="260"/>
      <c r="E18" s="260"/>
      <c r="F18" s="261"/>
      <c r="G18" s="14"/>
      <c r="H18" s="243" t="s">
        <v>351</v>
      </c>
      <c r="I18" s="243"/>
      <c r="J18" s="243"/>
    </row>
    <row r="19" spans="1:11" s="2" customFormat="1" ht="20.100000000000001" customHeight="1">
      <c r="A19" s="21" t="s">
        <v>45</v>
      </c>
      <c r="B19" s="3"/>
      <c r="C19" s="262" t="s">
        <v>46</v>
      </c>
      <c r="D19" s="262"/>
      <c r="E19" s="262"/>
      <c r="F19" s="262"/>
      <c r="G19" s="22"/>
      <c r="H19" s="235" t="s">
        <v>57</v>
      </c>
      <c r="I19" s="235"/>
      <c r="J19" s="235"/>
    </row>
    <row r="20" spans="1:11">
      <c r="A20" s="34"/>
    </row>
    <row r="21" spans="1:11">
      <c r="A21" s="34"/>
    </row>
    <row r="22" spans="1:11">
      <c r="A22" s="34"/>
    </row>
    <row r="23" spans="1:11">
      <c r="A23" s="34"/>
    </row>
    <row r="24" spans="1:11">
      <c r="A24" s="34"/>
    </row>
    <row r="25" spans="1:11">
      <c r="A25" s="34"/>
    </row>
    <row r="26" spans="1:11">
      <c r="A26" s="34"/>
    </row>
    <row r="27" spans="1:11">
      <c r="A27" s="34"/>
    </row>
    <row r="28" spans="1:11">
      <c r="A28" s="34"/>
    </row>
    <row r="29" spans="1:11">
      <c r="A29" s="34"/>
    </row>
    <row r="30" spans="1:11">
      <c r="A30" s="34"/>
    </row>
    <row r="31" spans="1:11">
      <c r="A31" s="34"/>
    </row>
    <row r="32" spans="1:11">
      <c r="A32" s="34"/>
    </row>
    <row r="33" spans="1:1">
      <c r="A33" s="34"/>
    </row>
    <row r="34" spans="1:1">
      <c r="A34" s="34"/>
    </row>
    <row r="35" spans="1:1">
      <c r="A35" s="34"/>
    </row>
    <row r="36" spans="1:1">
      <c r="A36" s="34"/>
    </row>
    <row r="37" spans="1:1">
      <c r="A37" s="34"/>
    </row>
    <row r="38" spans="1:1">
      <c r="A38" s="34"/>
    </row>
    <row r="39" spans="1:1">
      <c r="A39" s="34"/>
    </row>
    <row r="40" spans="1:1">
      <c r="A40" s="34"/>
    </row>
    <row r="41" spans="1:1">
      <c r="A41" s="34"/>
    </row>
    <row r="42" spans="1:1">
      <c r="A42" s="34"/>
    </row>
    <row r="43" spans="1:1">
      <c r="A43" s="34"/>
    </row>
    <row r="44" spans="1:1">
      <c r="A44" s="34"/>
    </row>
    <row r="45" spans="1:1">
      <c r="A45" s="34"/>
    </row>
    <row r="46" spans="1:1">
      <c r="A46" s="34"/>
    </row>
    <row r="47" spans="1:1">
      <c r="A47" s="34"/>
    </row>
    <row r="48" spans="1:1">
      <c r="A48" s="34"/>
    </row>
    <row r="49" spans="1:1">
      <c r="A49" s="34"/>
    </row>
    <row r="50" spans="1:1">
      <c r="A50" s="34"/>
    </row>
    <row r="51" spans="1:1">
      <c r="A51" s="34"/>
    </row>
    <row r="52" spans="1:1">
      <c r="A52" s="34"/>
    </row>
    <row r="53" spans="1:1">
      <c r="A53" s="34"/>
    </row>
    <row r="54" spans="1:1">
      <c r="A54" s="34"/>
    </row>
    <row r="55" spans="1:1">
      <c r="A55" s="34"/>
    </row>
    <row r="56" spans="1:1">
      <c r="A56" s="34"/>
    </row>
    <row r="57" spans="1:1">
      <c r="A57" s="34"/>
    </row>
    <row r="58" spans="1:1">
      <c r="A58" s="34"/>
    </row>
    <row r="59" spans="1:1">
      <c r="A59" s="34"/>
    </row>
    <row r="60" spans="1:1">
      <c r="A60" s="34"/>
    </row>
    <row r="61" spans="1:1">
      <c r="A61" s="34"/>
    </row>
    <row r="62" spans="1:1">
      <c r="A62" s="34"/>
    </row>
    <row r="63" spans="1:1">
      <c r="A63" s="34"/>
    </row>
    <row r="64" spans="1:1">
      <c r="A64" s="34"/>
    </row>
    <row r="65" spans="1:1">
      <c r="A65" s="34"/>
    </row>
    <row r="66" spans="1:1">
      <c r="A66" s="34"/>
    </row>
    <row r="67" spans="1:1">
      <c r="A67" s="34"/>
    </row>
    <row r="68" spans="1:1">
      <c r="A68" s="34"/>
    </row>
    <row r="69" spans="1:1">
      <c r="A69" s="34"/>
    </row>
    <row r="70" spans="1:1">
      <c r="A70" s="34"/>
    </row>
    <row r="71" spans="1:1">
      <c r="A71" s="34"/>
    </row>
    <row r="72" spans="1:1">
      <c r="A72" s="34"/>
    </row>
    <row r="73" spans="1:1">
      <c r="A73" s="34"/>
    </row>
    <row r="74" spans="1:1">
      <c r="A74" s="34"/>
    </row>
    <row r="75" spans="1:1">
      <c r="A75" s="34"/>
    </row>
    <row r="76" spans="1:1">
      <c r="A76" s="34"/>
    </row>
    <row r="77" spans="1:1">
      <c r="A77" s="34"/>
    </row>
    <row r="78" spans="1:1">
      <c r="A78" s="34"/>
    </row>
    <row r="79" spans="1:1">
      <c r="A79" s="34"/>
    </row>
    <row r="80" spans="1:1">
      <c r="A80" s="34"/>
    </row>
    <row r="81" spans="1:1">
      <c r="A81" s="34"/>
    </row>
    <row r="82" spans="1:1">
      <c r="A82" s="34"/>
    </row>
    <row r="83" spans="1:1">
      <c r="A83" s="34"/>
    </row>
    <row r="84" spans="1:1">
      <c r="A84" s="34"/>
    </row>
    <row r="85" spans="1:1">
      <c r="A85" s="34"/>
    </row>
    <row r="86" spans="1:1">
      <c r="A86" s="34"/>
    </row>
    <row r="87" spans="1:1">
      <c r="A87" s="34"/>
    </row>
    <row r="88" spans="1:1">
      <c r="A88" s="34"/>
    </row>
    <row r="89" spans="1:1">
      <c r="A89" s="34"/>
    </row>
    <row r="90" spans="1:1">
      <c r="A90" s="34"/>
    </row>
    <row r="91" spans="1:1">
      <c r="A91" s="34"/>
    </row>
    <row r="92" spans="1:1">
      <c r="A92" s="34"/>
    </row>
    <row r="93" spans="1:1">
      <c r="A93" s="34"/>
    </row>
    <row r="94" spans="1:1">
      <c r="A94" s="34"/>
    </row>
    <row r="95" spans="1:1">
      <c r="A95" s="34"/>
    </row>
    <row r="96" spans="1:1">
      <c r="A96" s="34"/>
    </row>
    <row r="97" spans="1:1">
      <c r="A97" s="34"/>
    </row>
    <row r="98" spans="1:1">
      <c r="A98" s="34"/>
    </row>
    <row r="99" spans="1:1">
      <c r="A99" s="34"/>
    </row>
    <row r="100" spans="1:1">
      <c r="A100" s="34"/>
    </row>
    <row r="101" spans="1:1">
      <c r="A101" s="34"/>
    </row>
    <row r="102" spans="1:1">
      <c r="A102" s="34"/>
    </row>
    <row r="103" spans="1:1">
      <c r="A103" s="34"/>
    </row>
    <row r="104" spans="1:1">
      <c r="A104" s="34"/>
    </row>
    <row r="105" spans="1:1">
      <c r="A105" s="34"/>
    </row>
    <row r="106" spans="1:1">
      <c r="A106" s="34"/>
    </row>
    <row r="107" spans="1:1">
      <c r="A107" s="34"/>
    </row>
    <row r="108" spans="1:1">
      <c r="A108" s="34"/>
    </row>
    <row r="109" spans="1:1">
      <c r="A109" s="34"/>
    </row>
    <row r="110" spans="1:1">
      <c r="A110" s="34"/>
    </row>
    <row r="111" spans="1:1">
      <c r="A111" s="34"/>
    </row>
    <row r="112" spans="1:1">
      <c r="A112" s="34"/>
    </row>
    <row r="113" spans="1:1">
      <c r="A113" s="34"/>
    </row>
    <row r="114" spans="1:1">
      <c r="A114" s="34"/>
    </row>
    <row r="115" spans="1:1">
      <c r="A115" s="34"/>
    </row>
    <row r="116" spans="1:1">
      <c r="A116" s="34"/>
    </row>
    <row r="117" spans="1:1">
      <c r="A117" s="34"/>
    </row>
    <row r="118" spans="1:1">
      <c r="A118" s="34"/>
    </row>
    <row r="119" spans="1:1">
      <c r="A119" s="34"/>
    </row>
    <row r="120" spans="1:1">
      <c r="A120" s="34"/>
    </row>
    <row r="121" spans="1:1">
      <c r="A121" s="34"/>
    </row>
    <row r="122" spans="1:1">
      <c r="A122" s="34"/>
    </row>
    <row r="123" spans="1:1">
      <c r="A123" s="34"/>
    </row>
    <row r="124" spans="1:1">
      <c r="A124" s="34"/>
    </row>
    <row r="125" spans="1:1">
      <c r="A125" s="34"/>
    </row>
    <row r="126" spans="1:1">
      <c r="A126" s="34"/>
    </row>
    <row r="127" spans="1:1">
      <c r="A127" s="34"/>
    </row>
    <row r="128" spans="1:1">
      <c r="A128" s="34"/>
    </row>
    <row r="129" spans="1:1">
      <c r="A129" s="34"/>
    </row>
    <row r="130" spans="1:1">
      <c r="A130" s="34"/>
    </row>
    <row r="131" spans="1:1">
      <c r="A131" s="34"/>
    </row>
    <row r="132" spans="1:1">
      <c r="A132" s="34"/>
    </row>
    <row r="133" spans="1:1">
      <c r="A133" s="34"/>
    </row>
    <row r="134" spans="1:1">
      <c r="A134" s="34"/>
    </row>
    <row r="135" spans="1:1">
      <c r="A135" s="34"/>
    </row>
    <row r="136" spans="1:1">
      <c r="A136" s="34"/>
    </row>
    <row r="137" spans="1:1">
      <c r="A137" s="34"/>
    </row>
    <row r="138" spans="1:1">
      <c r="A138" s="34"/>
    </row>
    <row r="139" spans="1:1">
      <c r="A139" s="34"/>
    </row>
    <row r="140" spans="1:1">
      <c r="A140" s="34"/>
    </row>
    <row r="141" spans="1:1">
      <c r="A141" s="34"/>
    </row>
    <row r="142" spans="1:1">
      <c r="A142" s="34"/>
    </row>
    <row r="143" spans="1:1">
      <c r="A143" s="34"/>
    </row>
    <row r="144" spans="1:1">
      <c r="A144" s="34"/>
    </row>
    <row r="145" spans="1:1">
      <c r="A145" s="34"/>
    </row>
    <row r="146" spans="1:1">
      <c r="A146" s="34"/>
    </row>
    <row r="147" spans="1:1">
      <c r="A147" s="34"/>
    </row>
    <row r="148" spans="1:1">
      <c r="A148" s="34"/>
    </row>
    <row r="149" spans="1:1">
      <c r="A149" s="34"/>
    </row>
    <row r="150" spans="1:1">
      <c r="A150" s="34"/>
    </row>
    <row r="151" spans="1:1">
      <c r="A151" s="34"/>
    </row>
    <row r="152" spans="1:1">
      <c r="A152" s="34"/>
    </row>
    <row r="153" spans="1:1">
      <c r="A153" s="34"/>
    </row>
    <row r="154" spans="1:1">
      <c r="A154" s="34"/>
    </row>
    <row r="155" spans="1:1">
      <c r="A155" s="34"/>
    </row>
    <row r="156" spans="1:1">
      <c r="A156" s="34"/>
    </row>
    <row r="157" spans="1:1">
      <c r="A157" s="34"/>
    </row>
    <row r="158" spans="1:1">
      <c r="A158" s="34"/>
    </row>
    <row r="159" spans="1:1">
      <c r="A159" s="34"/>
    </row>
    <row r="160" spans="1:1">
      <c r="A160" s="34"/>
    </row>
    <row r="161" spans="1:1">
      <c r="A161" s="34"/>
    </row>
    <row r="162" spans="1:1">
      <c r="A162" s="34"/>
    </row>
    <row r="163" spans="1:1">
      <c r="A163" s="34"/>
    </row>
    <row r="164" spans="1:1">
      <c r="A164" s="34"/>
    </row>
    <row r="165" spans="1:1">
      <c r="A165" s="34"/>
    </row>
    <row r="166" spans="1:1">
      <c r="A166" s="34"/>
    </row>
    <row r="167" spans="1:1">
      <c r="A167" s="34"/>
    </row>
    <row r="168" spans="1:1">
      <c r="A168" s="34"/>
    </row>
    <row r="169" spans="1:1">
      <c r="A169" s="34"/>
    </row>
    <row r="170" spans="1:1">
      <c r="A170" s="34"/>
    </row>
    <row r="171" spans="1:1">
      <c r="A171" s="34"/>
    </row>
    <row r="172" spans="1:1">
      <c r="A172" s="34"/>
    </row>
    <row r="173" spans="1:1">
      <c r="A173" s="34"/>
    </row>
    <row r="174" spans="1:1">
      <c r="A174" s="34"/>
    </row>
    <row r="175" spans="1:1">
      <c r="A175" s="34"/>
    </row>
    <row r="176" spans="1:1">
      <c r="A176" s="34"/>
    </row>
    <row r="177" spans="1:1">
      <c r="A177" s="34"/>
    </row>
    <row r="178" spans="1:1">
      <c r="A178" s="34"/>
    </row>
    <row r="179" spans="1:1">
      <c r="A179" s="34"/>
    </row>
    <row r="180" spans="1:1">
      <c r="A180" s="34"/>
    </row>
    <row r="181" spans="1:1">
      <c r="A181" s="34"/>
    </row>
    <row r="182" spans="1:1">
      <c r="A182" s="34"/>
    </row>
    <row r="183" spans="1:1">
      <c r="A183" s="34"/>
    </row>
    <row r="184" spans="1:1">
      <c r="A184" s="34"/>
    </row>
    <row r="185" spans="1:1">
      <c r="A185" s="34"/>
    </row>
  </sheetData>
  <mergeCells count="13">
    <mergeCell ref="A4:J4"/>
    <mergeCell ref="B6:B7"/>
    <mergeCell ref="C6:C7"/>
    <mergeCell ref="A5:J5"/>
    <mergeCell ref="F6:F7"/>
    <mergeCell ref="D6:D7"/>
    <mergeCell ref="E6:E7"/>
    <mergeCell ref="G6:J6"/>
    <mergeCell ref="C18:F18"/>
    <mergeCell ref="H18:J18"/>
    <mergeCell ref="C19:F19"/>
    <mergeCell ref="H19:J19"/>
    <mergeCell ref="A6:A7"/>
  </mergeCells>
  <phoneticPr fontId="0" type="noConversion"/>
  <pageMargins left="0.70866141732283472" right="0.19685039370078741" top="0.78740157480314965" bottom="0.78740157480314965" header="0.27559055118110237" footer="0.31496062992125984"/>
  <pageSetup paperSize="9" scale="60" firstPageNumber="9" fitToHeight="0" orientation="landscape" useFirstPageNumber="1" r:id="rId1"/>
  <headerFooter alignWithMargins="0">
    <oddHeader>&amp;C&amp;"Times New Roman,обычный"&amp;14 10&amp;R&amp;"Times New Roman,обычный"&amp;14
Продовження додатка 1 
Таблиця 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J18"/>
  <sheetViews>
    <sheetView topLeftCell="A7" zoomScale="75" zoomScaleNormal="75" zoomScaleSheetLayoutView="70" workbookViewId="0">
      <selection activeCell="F16" sqref="F16"/>
    </sheetView>
  </sheetViews>
  <sheetFormatPr defaultRowHeight="12.75"/>
  <cols>
    <col min="1" max="1" width="69.42578125" style="166" customWidth="1"/>
    <col min="2" max="2" width="15.42578125" style="166" customWidth="1"/>
    <col min="3" max="3" width="21.140625" style="166" customWidth="1"/>
    <col min="4" max="4" width="18.28515625" style="166" customWidth="1"/>
    <col min="5" max="6" width="19.42578125" style="166" customWidth="1"/>
    <col min="7" max="7" width="19.140625" style="166" customWidth="1"/>
    <col min="8" max="8" width="50.85546875" style="166" customWidth="1"/>
    <col min="9" max="9" width="9.5703125" style="166" customWidth="1"/>
    <col min="10" max="16384" width="9.140625" style="166"/>
  </cols>
  <sheetData>
    <row r="1" spans="1:8" ht="19.5" customHeight="1"/>
    <row r="2" spans="1:8" ht="19.5" customHeight="1"/>
    <row r="3" spans="1:8" ht="21" customHeight="1"/>
    <row r="4" spans="1:8" ht="18.75" customHeight="1">
      <c r="A4" s="263" t="s">
        <v>334</v>
      </c>
      <c r="B4" s="263"/>
      <c r="C4" s="263"/>
      <c r="D4" s="263"/>
      <c r="E4" s="263"/>
      <c r="F4" s="263"/>
      <c r="G4" s="263"/>
      <c r="H4" s="263"/>
    </row>
    <row r="5" spans="1:8" ht="24" customHeight="1"/>
    <row r="6" spans="1:8" ht="45" customHeight="1">
      <c r="A6" s="264" t="s">
        <v>100</v>
      </c>
      <c r="B6" s="264" t="s">
        <v>0</v>
      </c>
      <c r="C6" s="264" t="s">
        <v>333</v>
      </c>
      <c r="D6" s="221" t="s">
        <v>16</v>
      </c>
      <c r="E6" s="221" t="s">
        <v>123</v>
      </c>
      <c r="F6" s="258" t="s">
        <v>120</v>
      </c>
      <c r="G6" s="221" t="s">
        <v>69</v>
      </c>
      <c r="H6" s="264" t="s">
        <v>332</v>
      </c>
    </row>
    <row r="7" spans="1:8" ht="52.5" customHeight="1">
      <c r="A7" s="265"/>
      <c r="B7" s="265"/>
      <c r="C7" s="265"/>
      <c r="D7" s="222"/>
      <c r="E7" s="222"/>
      <c r="F7" s="266"/>
      <c r="G7" s="222"/>
      <c r="H7" s="265"/>
    </row>
    <row r="8" spans="1:8" s="173" customFormat="1" ht="18" customHeight="1">
      <c r="A8" s="174">
        <v>1</v>
      </c>
      <c r="B8" s="174">
        <v>2</v>
      </c>
      <c r="C8" s="174">
        <v>3</v>
      </c>
      <c r="D8" s="174">
        <v>4</v>
      </c>
      <c r="E8" s="174">
        <v>5</v>
      </c>
      <c r="F8" s="174">
        <v>6</v>
      </c>
      <c r="G8" s="174">
        <v>7</v>
      </c>
      <c r="H8" s="175" t="s">
        <v>335</v>
      </c>
    </row>
    <row r="9" spans="1:8" ht="78.75" customHeight="1">
      <c r="A9" s="171" t="s">
        <v>328</v>
      </c>
      <c r="B9" s="7">
        <v>5010</v>
      </c>
      <c r="C9" s="170" t="s">
        <v>327</v>
      </c>
      <c r="D9" s="177">
        <v>0</v>
      </c>
      <c r="E9" s="177">
        <v>0</v>
      </c>
      <c r="F9" s="177">
        <v>0</v>
      </c>
      <c r="G9" s="177">
        <f>'Фінплан - основні фінпоказники'!J20/'Фінплан - основні фінпоказники'!J16</f>
        <v>7.1054273576010023E-16</v>
      </c>
      <c r="H9" s="169" t="s">
        <v>326</v>
      </c>
    </row>
    <row r="10" spans="1:8" ht="66" customHeight="1">
      <c r="A10" s="171" t="s">
        <v>331</v>
      </c>
      <c r="B10" s="7">
        <v>5020</v>
      </c>
      <c r="C10" s="170" t="s">
        <v>327</v>
      </c>
      <c r="D10" s="177">
        <v>0</v>
      </c>
      <c r="E10" s="213">
        <v>0</v>
      </c>
      <c r="F10" s="213">
        <v>0</v>
      </c>
      <c r="G10" s="213">
        <v>0</v>
      </c>
      <c r="H10" s="169" t="s">
        <v>330</v>
      </c>
    </row>
    <row r="11" spans="1:8" ht="69" customHeight="1">
      <c r="A11" s="171" t="s">
        <v>329</v>
      </c>
      <c r="B11" s="7">
        <v>5030</v>
      </c>
      <c r="C11" s="170" t="s">
        <v>327</v>
      </c>
      <c r="D11" s="213">
        <v>0</v>
      </c>
      <c r="E11" s="213">
        <v>0</v>
      </c>
      <c r="F11" s="213">
        <v>0</v>
      </c>
      <c r="G11" s="213">
        <v>0</v>
      </c>
      <c r="H11" s="176" t="s">
        <v>336</v>
      </c>
    </row>
    <row r="12" spans="1:8" s="173" customFormat="1" ht="73.5" customHeight="1">
      <c r="A12" s="172" t="s">
        <v>325</v>
      </c>
      <c r="B12" s="7">
        <v>5040</v>
      </c>
      <c r="C12" s="170" t="s">
        <v>323</v>
      </c>
      <c r="D12" s="177">
        <f>'Фінплан - основні фінпоказники'!C53/('Фінплан - основні фінпоказники'!C46+'Фінплан - основні фінпоказники'!C47)</f>
        <v>200.63059476414529</v>
      </c>
      <c r="E12" s="213">
        <f>'Фінплан - основні фінпоказники'!D53/('Фінплан - основні фінпоказники'!D46+'Фінплан - основні фінпоказники'!D47)</f>
        <v>200.63059476414529</v>
      </c>
      <c r="F12" s="213">
        <f>'Фінплан - основні фінпоказники'!E53/('Фінплан - основні фінпоказники'!E46+'Фінплан - основні фінпоказники'!E47)</f>
        <v>200.63059476414529</v>
      </c>
      <c r="G12" s="213">
        <f>'Фінплан - основні фінпоказники'!F53/('Фінплан - основні фінпоказники'!F46+'Фінплан - основні фінпоказники'!F47)</f>
        <v>200.63059476414529</v>
      </c>
      <c r="H12" s="169" t="s">
        <v>324</v>
      </c>
    </row>
    <row r="13" spans="1:8" ht="61.5" customHeight="1">
      <c r="A13" s="172" t="s">
        <v>322</v>
      </c>
      <c r="B13" s="7">
        <v>5050</v>
      </c>
      <c r="C13" s="170" t="s">
        <v>321</v>
      </c>
      <c r="D13" s="177">
        <f>'Фінплан - основні фінпоказники'!C40/'Фінплан - основні фінпоказники'!C39</f>
        <v>5.8539652484050663E-4</v>
      </c>
      <c r="E13" s="213">
        <f>'Фінплан - основні фінпоказники'!D40/'Фінплан - основні фінпоказники'!D39</f>
        <v>5.8539652484050663E-4</v>
      </c>
      <c r="F13" s="213">
        <f>'Фінплан - основні фінпоказники'!E40/'Фінплан - основні фінпоказники'!E39</f>
        <v>5.8539652484050663E-4</v>
      </c>
      <c r="G13" s="213">
        <f>'Фінплан - основні фінпоказники'!F40/'Фінплан - основні фінпоказники'!F39</f>
        <v>5.8539652484050663E-4</v>
      </c>
      <c r="H13" s="169" t="s">
        <v>320</v>
      </c>
    </row>
    <row r="14" spans="1:8" ht="20.100000000000001" customHeight="1"/>
    <row r="15" spans="1:8" ht="20.100000000000001" customHeight="1"/>
    <row r="16" spans="1:8" ht="20.100000000000001" customHeight="1"/>
    <row r="17" spans="1:10" s="3" customFormat="1" ht="20.100000000000001" customHeight="1">
      <c r="A17" s="205" t="s">
        <v>359</v>
      </c>
      <c r="B17" s="38"/>
      <c r="C17" s="1"/>
      <c r="D17" s="260" t="s">
        <v>59</v>
      </c>
      <c r="E17" s="261"/>
      <c r="F17" s="261"/>
      <c r="G17" s="261"/>
      <c r="H17" s="202" t="s">
        <v>351</v>
      </c>
    </row>
    <row r="18" spans="1:10" s="2" customFormat="1" ht="20.100000000000001" customHeight="1">
      <c r="A18" s="45" t="s">
        <v>319</v>
      </c>
      <c r="B18" s="168"/>
      <c r="C18" s="3"/>
      <c r="D18" s="262" t="s">
        <v>46</v>
      </c>
      <c r="E18" s="262"/>
      <c r="F18" s="262"/>
      <c r="G18" s="262"/>
      <c r="H18" s="4" t="s">
        <v>317</v>
      </c>
      <c r="I18" s="167"/>
      <c r="J18" s="167"/>
    </row>
  </sheetData>
  <mergeCells count="11">
    <mergeCell ref="A4:H4"/>
    <mergeCell ref="H6:H7"/>
    <mergeCell ref="D17:G17"/>
    <mergeCell ref="D18:G18"/>
    <mergeCell ref="A6:A7"/>
    <mergeCell ref="B6:B7"/>
    <mergeCell ref="C6:C7"/>
    <mergeCell ref="D6:D7"/>
    <mergeCell ref="E6:E7"/>
    <mergeCell ref="F6:F7"/>
    <mergeCell ref="G6:G7"/>
  </mergeCells>
  <pageMargins left="0.39370078740157483" right="0.39370078740157483" top="0.78740157480314965" bottom="0.78740157480314965" header="0.47244094488188981" footer="0.31496062992125984"/>
  <pageSetup paperSize="9" scale="60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3:S40"/>
  <sheetViews>
    <sheetView tabSelected="1" view="pageBreakPreview" topLeftCell="C19" zoomScale="75" zoomScaleNormal="75" zoomScaleSheetLayoutView="75" workbookViewId="0">
      <selection activeCell="O25" sqref="O25"/>
    </sheetView>
  </sheetViews>
  <sheetFormatPr defaultRowHeight="18.75"/>
  <cols>
    <col min="1" max="1" width="22" style="2" customWidth="1"/>
    <col min="2" max="2" width="19.28515625" style="19" customWidth="1"/>
    <col min="3" max="3" width="19" style="19" customWidth="1"/>
    <col min="4" max="4" width="21" style="19" customWidth="1"/>
    <col min="5" max="5" width="19" style="2" customWidth="1"/>
    <col min="6" max="6" width="19.28515625" style="2" customWidth="1"/>
    <col min="7" max="7" width="18.5703125" style="2" customWidth="1"/>
    <col min="8" max="9" width="17.140625" style="2" customWidth="1"/>
    <col min="10" max="10" width="17.85546875" style="2" customWidth="1"/>
    <col min="11" max="11" width="18.42578125" style="2" customWidth="1"/>
    <col min="12" max="12" width="17.28515625" style="2" customWidth="1"/>
    <col min="13" max="13" width="17.7109375" style="2" customWidth="1"/>
    <col min="14" max="14" width="17.5703125" style="2" customWidth="1"/>
    <col min="15" max="15" width="16.5703125" style="2" customWidth="1"/>
    <col min="16" max="16" width="16.85546875" style="2" customWidth="1"/>
    <col min="17" max="19" width="16.7109375" style="2" customWidth="1"/>
    <col min="20" max="20" width="15.85546875" style="2" customWidth="1"/>
    <col min="21" max="21" width="15.28515625" style="2" customWidth="1"/>
    <col min="22" max="22" width="15.5703125" style="2" customWidth="1"/>
    <col min="23" max="23" width="20.5703125" style="2" customWidth="1"/>
    <col min="24" max="25" width="14.85546875" style="2" customWidth="1"/>
    <col min="26" max="26" width="14.5703125" style="2" customWidth="1"/>
    <col min="27" max="27" width="13.7109375" style="2" customWidth="1"/>
    <col min="28" max="16384" width="9.140625" style="2"/>
  </cols>
  <sheetData>
    <row r="3" spans="1:19" ht="20.25">
      <c r="B3" s="141"/>
      <c r="C3" s="141"/>
      <c r="D3" s="141"/>
      <c r="E3" s="141"/>
      <c r="F3" s="141"/>
      <c r="G3" s="141"/>
      <c r="H3" s="141"/>
      <c r="I3" s="141"/>
    </row>
    <row r="4" spans="1:19" ht="20.25">
      <c r="A4" s="267" t="s">
        <v>337</v>
      </c>
      <c r="B4" s="267"/>
      <c r="C4" s="267"/>
      <c r="D4" s="267"/>
      <c r="E4" s="267"/>
      <c r="F4" s="267"/>
      <c r="G4" s="267"/>
      <c r="H4" s="267"/>
      <c r="I4" s="267"/>
      <c r="J4" s="267"/>
      <c r="K4" s="145"/>
    </row>
    <row r="5" spans="1:19" ht="20.25">
      <c r="A5" s="140"/>
      <c r="B5"/>
      <c r="C5"/>
    </row>
    <row r="6" spans="1:19" ht="26.25" customHeight="1">
      <c r="A6" s="273" t="s">
        <v>339</v>
      </c>
      <c r="B6" s="273"/>
      <c r="C6" s="273"/>
      <c r="D6" s="273"/>
      <c r="E6" s="273"/>
      <c r="F6" s="273"/>
      <c r="G6" s="273"/>
    </row>
    <row r="7" spans="1:19" ht="18" customHeight="1">
      <c r="A7" s="47"/>
      <c r="B7" s="5"/>
      <c r="C7" s="5"/>
      <c r="D7" s="5"/>
      <c r="E7" s="5"/>
      <c r="F7" s="5"/>
      <c r="G7" s="5"/>
    </row>
    <row r="8" spans="1:19" ht="32.25" customHeight="1">
      <c r="A8" s="88" t="s">
        <v>260</v>
      </c>
      <c r="B8" s="88" t="s">
        <v>261</v>
      </c>
      <c r="C8" s="88" t="s">
        <v>262</v>
      </c>
      <c r="D8" s="57"/>
      <c r="E8" s="57"/>
      <c r="F8" s="57"/>
      <c r="G8" s="57"/>
    </row>
    <row r="9" spans="1:19" ht="18.75" customHeight="1">
      <c r="A9" s="88">
        <v>1</v>
      </c>
      <c r="B9" s="88">
        <v>2</v>
      </c>
      <c r="C9" s="88">
        <v>3</v>
      </c>
      <c r="D9" s="2"/>
    </row>
    <row r="10" spans="1:19" ht="18.75" customHeight="1">
      <c r="A10" s="88"/>
      <c r="B10" s="87"/>
      <c r="C10" s="87"/>
      <c r="D10" s="58"/>
      <c r="E10" s="58"/>
      <c r="F10" s="58"/>
      <c r="G10" s="58"/>
    </row>
    <row r="11" spans="1:19" s="3" customFormat="1" ht="18.75" customHeight="1">
      <c r="A11" s="58"/>
      <c r="B11" s="37"/>
      <c r="C11" s="37"/>
      <c r="D11" s="37"/>
      <c r="E11" s="21"/>
      <c r="F11" s="21"/>
      <c r="G11" s="21"/>
    </row>
    <row r="12" spans="1:19" ht="21.95" customHeight="1">
      <c r="A12" s="47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</row>
    <row r="13" spans="1:19" ht="20.100000000000001" customHeight="1">
      <c r="A13" s="26" t="s">
        <v>315</v>
      </c>
    </row>
    <row r="14" spans="1:19" ht="20.100000000000001" customHeight="1">
      <c r="A14" s="26"/>
    </row>
    <row r="15" spans="1:19" ht="63.95" customHeight="1">
      <c r="A15" s="221" t="s">
        <v>347</v>
      </c>
      <c r="B15" s="239" t="s">
        <v>108</v>
      </c>
      <c r="C15" s="270"/>
      <c r="D15" s="239" t="s">
        <v>365</v>
      </c>
      <c r="E15" s="269"/>
      <c r="F15" s="270"/>
      <c r="G15" s="271" t="s">
        <v>364</v>
      </c>
      <c r="H15" s="272"/>
      <c r="I15" s="270"/>
      <c r="J15" s="239" t="s">
        <v>122</v>
      </c>
      <c r="K15" s="269"/>
      <c r="L15" s="269"/>
      <c r="M15" s="271" t="s">
        <v>363</v>
      </c>
      <c r="N15" s="272"/>
      <c r="O15" s="274"/>
      <c r="P15" s="37"/>
      <c r="Q15" s="37"/>
      <c r="R15" s="37"/>
      <c r="S15" s="37"/>
    </row>
    <row r="16" spans="1:19" ht="131.25">
      <c r="A16" s="268"/>
      <c r="B16" s="7" t="s">
        <v>43</v>
      </c>
      <c r="C16" s="7" t="s">
        <v>44</v>
      </c>
      <c r="D16" s="7" t="s">
        <v>109</v>
      </c>
      <c r="E16" s="7" t="s">
        <v>110</v>
      </c>
      <c r="F16" s="7" t="s">
        <v>263</v>
      </c>
      <c r="G16" s="7" t="s">
        <v>109</v>
      </c>
      <c r="H16" s="7" t="s">
        <v>110</v>
      </c>
      <c r="I16" s="7" t="s">
        <v>263</v>
      </c>
      <c r="J16" s="7" t="s">
        <v>109</v>
      </c>
      <c r="K16" s="7" t="s">
        <v>110</v>
      </c>
      <c r="L16" s="7" t="s">
        <v>263</v>
      </c>
      <c r="M16" s="7" t="s">
        <v>109</v>
      </c>
      <c r="N16" s="7" t="s">
        <v>110</v>
      </c>
      <c r="O16" s="7" t="s">
        <v>263</v>
      </c>
      <c r="P16" s="37"/>
      <c r="Q16" s="37"/>
      <c r="R16" s="37"/>
      <c r="S16" s="37"/>
    </row>
    <row r="17" spans="1:19" ht="18" customHeight="1">
      <c r="A17" s="6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  <c r="J17" s="7">
        <v>10</v>
      </c>
      <c r="K17" s="7">
        <v>11</v>
      </c>
      <c r="L17" s="7">
        <v>12</v>
      </c>
      <c r="M17" s="7">
        <v>13</v>
      </c>
      <c r="N17" s="7">
        <v>14</v>
      </c>
      <c r="O17" s="7">
        <v>15</v>
      </c>
      <c r="P17" s="21"/>
      <c r="Q17" s="21"/>
      <c r="R17" s="21"/>
      <c r="S17" s="21"/>
    </row>
    <row r="18" spans="1:19" ht="56.25">
      <c r="A18" s="7" t="s">
        <v>354</v>
      </c>
      <c r="B18" s="12">
        <v>0</v>
      </c>
      <c r="C18" s="12"/>
      <c r="D18" s="12">
        <v>0</v>
      </c>
      <c r="E18" s="12">
        <v>0</v>
      </c>
      <c r="F18" s="12">
        <v>0</v>
      </c>
      <c r="G18" s="12">
        <v>0</v>
      </c>
      <c r="H18" s="59">
        <v>0</v>
      </c>
      <c r="I18" s="59">
        <v>0</v>
      </c>
      <c r="J18" s="12">
        <v>0</v>
      </c>
      <c r="K18" s="12">
        <v>0</v>
      </c>
      <c r="L18" s="59">
        <v>0</v>
      </c>
      <c r="M18" s="59">
        <f>20*24</f>
        <v>480</v>
      </c>
      <c r="N18" s="59" t="s">
        <v>355</v>
      </c>
      <c r="O18" s="59" t="s">
        <v>356</v>
      </c>
      <c r="P18" s="63"/>
      <c r="Q18" s="63"/>
      <c r="R18" s="63"/>
      <c r="S18" s="63"/>
    </row>
    <row r="19" spans="1:19" ht="93.75">
      <c r="A19" s="203" t="s">
        <v>357</v>
      </c>
      <c r="B19" s="12">
        <v>0</v>
      </c>
      <c r="C19" s="12"/>
      <c r="D19" s="204">
        <v>0</v>
      </c>
      <c r="E19" s="204">
        <v>0</v>
      </c>
      <c r="F19" s="204">
        <v>0</v>
      </c>
      <c r="G19" s="204">
        <v>0</v>
      </c>
      <c r="H19" s="206">
        <v>0</v>
      </c>
      <c r="I19" s="206">
        <v>0</v>
      </c>
      <c r="J19" s="204">
        <v>0</v>
      </c>
      <c r="K19" s="204">
        <v>0</v>
      </c>
      <c r="L19" s="206">
        <v>0</v>
      </c>
      <c r="M19" s="206">
        <v>100</v>
      </c>
      <c r="N19" s="206" t="s">
        <v>361</v>
      </c>
      <c r="O19" s="206" t="s">
        <v>362</v>
      </c>
      <c r="P19" s="63"/>
      <c r="Q19" s="63"/>
      <c r="R19" s="63"/>
      <c r="S19" s="63"/>
    </row>
    <row r="20" spans="1:19" ht="75">
      <c r="A20" s="8" t="s">
        <v>369</v>
      </c>
      <c r="B20" s="204">
        <v>0</v>
      </c>
      <c r="C20" s="204"/>
      <c r="D20" s="204">
        <v>0</v>
      </c>
      <c r="E20" s="204">
        <v>0</v>
      </c>
      <c r="F20" s="204">
        <v>0</v>
      </c>
      <c r="G20" s="204">
        <v>0</v>
      </c>
      <c r="H20" s="206">
        <v>0</v>
      </c>
      <c r="I20" s="206">
        <v>0</v>
      </c>
      <c r="J20" s="204">
        <v>0</v>
      </c>
      <c r="K20" s="204">
        <v>0</v>
      </c>
      <c r="L20" s="206">
        <v>0</v>
      </c>
      <c r="M20" s="204">
        <f>'I.Розшифрування до запланованог'!G62</f>
        <v>698.9</v>
      </c>
      <c r="N20" s="206"/>
      <c r="O20" s="206"/>
      <c r="P20" s="64"/>
      <c r="Q20" s="64"/>
      <c r="R20" s="64"/>
      <c r="S20" s="64"/>
    </row>
    <row r="21" spans="1:19" ht="93.75">
      <c r="A21" s="8" t="s">
        <v>368</v>
      </c>
      <c r="B21" s="12">
        <v>0</v>
      </c>
      <c r="C21" s="12"/>
      <c r="D21" s="204">
        <v>0</v>
      </c>
      <c r="E21" s="204">
        <v>0</v>
      </c>
      <c r="F21" s="204">
        <v>0</v>
      </c>
      <c r="G21" s="204">
        <v>0</v>
      </c>
      <c r="H21" s="206">
        <v>0</v>
      </c>
      <c r="I21" s="206">
        <v>0</v>
      </c>
      <c r="J21" s="204">
        <v>0</v>
      </c>
      <c r="K21" s="204">
        <v>0</v>
      </c>
      <c r="L21" s="206">
        <v>0</v>
      </c>
      <c r="M21" s="204">
        <f>'I.Розшифрування до запланованог'!F55-'I.Розшифрування до запланованог'!F62</f>
        <v>4166.6000000000004</v>
      </c>
      <c r="N21" s="206"/>
      <c r="O21" s="206"/>
      <c r="P21" s="64"/>
      <c r="Q21" s="64"/>
      <c r="R21" s="64"/>
      <c r="S21" s="64"/>
    </row>
    <row r="22" spans="1:19" ht="20.100000000000001" customHeight="1">
      <c r="A22" s="8" t="s">
        <v>30</v>
      </c>
      <c r="B22" s="142">
        <v>100</v>
      </c>
      <c r="C22" s="142">
        <v>100</v>
      </c>
      <c r="D22" s="142"/>
      <c r="E22" s="142"/>
      <c r="F22" s="142"/>
      <c r="G22" s="142"/>
      <c r="H22" s="142"/>
      <c r="I22" s="142"/>
      <c r="J22" s="62"/>
      <c r="K22" s="62"/>
      <c r="L22" s="62"/>
      <c r="M22" s="217">
        <f>SUM(M18:M21)</f>
        <v>5445.5</v>
      </c>
      <c r="N22" s="143"/>
      <c r="O22" s="143"/>
      <c r="P22" s="5"/>
      <c r="Q22" s="5"/>
      <c r="R22" s="5"/>
      <c r="S22" s="5"/>
    </row>
    <row r="23" spans="1:19" ht="21.95" customHeight="1">
      <c r="A23" s="20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ht="21.95" customHeight="1">
      <c r="A24" s="13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19" ht="20.100000000000001" customHeight="1">
      <c r="A25" s="5" t="s">
        <v>264</v>
      </c>
      <c r="B25" s="18"/>
      <c r="C25" s="18"/>
      <c r="D25" s="18"/>
      <c r="E25" s="5"/>
      <c r="F25" s="5"/>
      <c r="G25" s="5"/>
      <c r="H25" s="5"/>
      <c r="I25" s="5"/>
      <c r="J25" s="5"/>
      <c r="K25" s="5"/>
      <c r="L25" s="5"/>
      <c r="M25" s="5"/>
    </row>
    <row r="26" spans="1:19" ht="20.100000000000001" customHeight="1">
      <c r="A26" s="5"/>
      <c r="B26" s="18"/>
      <c r="C26" s="18"/>
      <c r="D26" s="18"/>
      <c r="E26" s="5"/>
      <c r="F26" s="5"/>
      <c r="G26" s="5"/>
      <c r="H26" s="5"/>
      <c r="I26" s="5"/>
      <c r="J26" s="5"/>
      <c r="K26" s="5"/>
      <c r="L26" s="5"/>
      <c r="M26" s="5"/>
    </row>
    <row r="27" spans="1:19" ht="18" customHeight="1">
      <c r="A27" s="237" t="s">
        <v>340</v>
      </c>
      <c r="B27" s="275" t="s">
        <v>367</v>
      </c>
      <c r="C27" s="276"/>
      <c r="D27" s="277"/>
      <c r="E27" s="288" t="s">
        <v>113</v>
      </c>
      <c r="F27" s="282" t="s">
        <v>112</v>
      </c>
      <c r="G27" s="290"/>
      <c r="H27" s="290"/>
      <c r="I27" s="290"/>
      <c r="J27" s="283"/>
      <c r="K27" s="282" t="s">
        <v>366</v>
      </c>
      <c r="L27" s="285"/>
      <c r="M27" s="286"/>
      <c r="N27" s="37"/>
      <c r="O27" s="37"/>
    </row>
    <row r="28" spans="1:19" ht="18" customHeight="1">
      <c r="A28" s="278"/>
      <c r="B28" s="237" t="s">
        <v>30</v>
      </c>
      <c r="C28" s="282" t="s">
        <v>58</v>
      </c>
      <c r="D28" s="283"/>
      <c r="E28" s="289"/>
      <c r="F28" s="288" t="s">
        <v>265</v>
      </c>
      <c r="G28" s="288" t="s">
        <v>268</v>
      </c>
      <c r="H28" s="288" t="s">
        <v>269</v>
      </c>
      <c r="I28" s="280" t="s">
        <v>270</v>
      </c>
      <c r="J28" s="221" t="s">
        <v>271</v>
      </c>
      <c r="K28" s="237" t="s">
        <v>30</v>
      </c>
      <c r="L28" s="271" t="s">
        <v>58</v>
      </c>
      <c r="M28" s="274"/>
      <c r="N28" s="21"/>
      <c r="O28" s="21"/>
    </row>
    <row r="29" spans="1:19" ht="55.5" customHeight="1">
      <c r="A29" s="279"/>
      <c r="B29" s="284"/>
      <c r="C29" s="7" t="s">
        <v>266</v>
      </c>
      <c r="D29" s="7" t="s">
        <v>267</v>
      </c>
      <c r="E29" s="223"/>
      <c r="F29" s="223"/>
      <c r="G29" s="287"/>
      <c r="H29" s="223"/>
      <c r="I29" s="281"/>
      <c r="J29" s="223"/>
      <c r="K29" s="287"/>
      <c r="L29" s="82" t="s">
        <v>266</v>
      </c>
      <c r="M29" s="82" t="s">
        <v>267</v>
      </c>
      <c r="N29" s="63"/>
      <c r="O29" s="63"/>
    </row>
    <row r="30" spans="1:19">
      <c r="A30" s="6">
        <v>1</v>
      </c>
      <c r="B30" s="144">
        <v>2</v>
      </c>
      <c r="C30" s="144">
        <v>3</v>
      </c>
      <c r="D30" s="144">
        <v>4</v>
      </c>
      <c r="E30" s="6">
        <v>5</v>
      </c>
      <c r="F30" s="6">
        <v>6</v>
      </c>
      <c r="G30" s="6">
        <v>7</v>
      </c>
      <c r="H30" s="6">
        <v>8</v>
      </c>
      <c r="I30" s="6">
        <v>9</v>
      </c>
      <c r="J30" s="6">
        <v>10</v>
      </c>
      <c r="K30" s="6">
        <v>11</v>
      </c>
      <c r="L30" s="6">
        <v>12</v>
      </c>
      <c r="M30" s="6">
        <v>13</v>
      </c>
    </row>
    <row r="31" spans="1:19" ht="54.75" customHeight="1">
      <c r="A31" s="156" t="s">
        <v>272</v>
      </c>
      <c r="B31" s="144"/>
      <c r="C31" s="144"/>
      <c r="D31" s="144"/>
      <c r="E31" s="16"/>
      <c r="F31" s="16"/>
      <c r="G31" s="16"/>
      <c r="H31" s="16"/>
      <c r="I31" s="16"/>
      <c r="J31" s="16"/>
      <c r="K31" s="16"/>
      <c r="L31" s="16"/>
      <c r="M31" s="16"/>
    </row>
    <row r="32" spans="1:19">
      <c r="A32" s="146" t="s">
        <v>58</v>
      </c>
      <c r="B32" s="144"/>
      <c r="C32" s="144"/>
      <c r="D32" s="144"/>
      <c r="E32" s="16"/>
      <c r="F32" s="16"/>
      <c r="G32" s="16"/>
      <c r="H32" s="16"/>
      <c r="I32" s="16"/>
      <c r="J32" s="16"/>
      <c r="K32" s="16"/>
      <c r="L32" s="16"/>
      <c r="M32" s="16"/>
      <c r="N32" s="3"/>
    </row>
    <row r="33" spans="1:14" ht="63" customHeight="1">
      <c r="A33" s="156" t="s">
        <v>273</v>
      </c>
      <c r="B33" s="144"/>
      <c r="C33" s="144"/>
      <c r="D33" s="144"/>
      <c r="E33" s="16"/>
      <c r="F33" s="16"/>
      <c r="G33" s="16"/>
      <c r="H33" s="16"/>
      <c r="I33" s="16"/>
      <c r="J33" s="16"/>
      <c r="K33" s="16"/>
      <c r="L33" s="6"/>
      <c r="M33" s="6"/>
      <c r="N33" s="4"/>
    </row>
    <row r="34" spans="1:14">
      <c r="A34" s="146" t="s">
        <v>58</v>
      </c>
      <c r="B34" s="144"/>
      <c r="C34" s="144"/>
      <c r="D34" s="144"/>
      <c r="E34" s="16"/>
      <c r="F34" s="16"/>
      <c r="G34" s="16"/>
      <c r="H34" s="16"/>
      <c r="I34" s="16"/>
      <c r="J34" s="16"/>
      <c r="K34" s="16"/>
      <c r="L34" s="16"/>
      <c r="M34" s="16"/>
    </row>
    <row r="35" spans="1:14" ht="54" customHeight="1">
      <c r="A35" s="156" t="s">
        <v>274</v>
      </c>
      <c r="B35" s="144"/>
      <c r="C35" s="144"/>
      <c r="D35" s="144"/>
      <c r="E35" s="16"/>
      <c r="F35" s="16"/>
      <c r="G35" s="16"/>
      <c r="H35" s="16"/>
      <c r="I35" s="16"/>
      <c r="J35" s="16"/>
      <c r="K35" s="16"/>
      <c r="L35" s="16"/>
      <c r="M35" s="16"/>
    </row>
    <row r="36" spans="1:14">
      <c r="A36" s="146" t="s">
        <v>58</v>
      </c>
      <c r="B36" s="144"/>
      <c r="C36" s="144"/>
      <c r="D36" s="144"/>
      <c r="E36" s="16"/>
      <c r="F36" s="16"/>
      <c r="G36" s="16"/>
      <c r="H36" s="16"/>
      <c r="I36" s="16"/>
      <c r="J36" s="16"/>
      <c r="K36" s="16"/>
      <c r="L36" s="16"/>
      <c r="M36" s="16"/>
    </row>
    <row r="37" spans="1:14">
      <c r="A37" s="143" t="s">
        <v>275</v>
      </c>
      <c r="B37" s="144"/>
      <c r="C37" s="144"/>
      <c r="D37" s="144"/>
      <c r="E37" s="16"/>
      <c r="F37" s="16"/>
      <c r="G37" s="16"/>
      <c r="H37" s="16"/>
      <c r="I37" s="16"/>
      <c r="J37" s="16"/>
      <c r="K37" s="16"/>
      <c r="L37" s="16"/>
      <c r="M37" s="16"/>
    </row>
    <row r="39" spans="1:14">
      <c r="A39" s="205" t="s">
        <v>359</v>
      </c>
      <c r="E39" s="2" t="s">
        <v>59</v>
      </c>
      <c r="I39" s="202" t="s">
        <v>351</v>
      </c>
    </row>
    <row r="40" spans="1:14">
      <c r="B40" s="19" t="s">
        <v>45</v>
      </c>
      <c r="E40" s="2" t="s">
        <v>316</v>
      </c>
      <c r="I40" s="2" t="s">
        <v>318</v>
      </c>
    </row>
  </sheetData>
  <mergeCells count="22">
    <mergeCell ref="M15:O15"/>
    <mergeCell ref="B15:C15"/>
    <mergeCell ref="B27:D27"/>
    <mergeCell ref="A27:A29"/>
    <mergeCell ref="I28:I29"/>
    <mergeCell ref="C28:D28"/>
    <mergeCell ref="B28:B29"/>
    <mergeCell ref="L28:M28"/>
    <mergeCell ref="K27:M27"/>
    <mergeCell ref="K28:K29"/>
    <mergeCell ref="G28:G29"/>
    <mergeCell ref="H28:H29"/>
    <mergeCell ref="E27:E29"/>
    <mergeCell ref="F28:F29"/>
    <mergeCell ref="J28:J29"/>
    <mergeCell ref="F27:J27"/>
    <mergeCell ref="A4:J4"/>
    <mergeCell ref="A15:A16"/>
    <mergeCell ref="D15:F15"/>
    <mergeCell ref="G15:I15"/>
    <mergeCell ref="J15:L15"/>
    <mergeCell ref="A6:G6"/>
  </mergeCells>
  <phoneticPr fontId="4" type="noConversion"/>
  <pageMargins left="0.70866141732283472" right="0.19685039370078741" top="0.78740157480314965" bottom="0.78740157480314965" header="0.27559055118110237" footer="0.15748031496062992"/>
  <pageSetup paperSize="9" scale="50" fitToHeight="0" orientation="landscape" horizontalDpi="1200" verticalDpi="1200" r:id="rId1"/>
  <headerFooter alignWithMargins="0">
    <oddHeader xml:space="preserve">&amp;C&amp;"Times New Roman,обычный"&amp;14 
13
&amp;R
&amp;"Times New Roman,обычный"&amp;14Продовження додатка 1
</oddHeader>
  </headerFooter>
  <colBreaks count="1" manualBreakCount="1">
    <brk id="1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4:AA34"/>
  <sheetViews>
    <sheetView view="pageBreakPreview" topLeftCell="A10" zoomScale="75" zoomScaleNormal="75" zoomScaleSheetLayoutView="75" workbookViewId="0">
      <selection activeCell="F16" sqref="F16"/>
    </sheetView>
  </sheetViews>
  <sheetFormatPr defaultRowHeight="12.75"/>
  <cols>
    <col min="1" max="1" width="18.5703125" customWidth="1"/>
    <col min="2" max="2" width="29.42578125" customWidth="1"/>
    <col min="3" max="3" width="19" customWidth="1"/>
    <col min="4" max="4" width="13.5703125" customWidth="1"/>
    <col min="5" max="6" width="16.5703125" customWidth="1"/>
    <col min="7" max="7" width="15.42578125" customWidth="1"/>
    <col min="8" max="8" width="20.42578125" customWidth="1"/>
    <col min="9" max="9" width="12.7109375" customWidth="1"/>
    <col min="10" max="10" width="14.5703125" customWidth="1"/>
    <col min="11" max="11" width="19" customWidth="1"/>
    <col min="12" max="12" width="19.85546875" customWidth="1"/>
    <col min="13" max="13" width="22.85546875" customWidth="1"/>
    <col min="14" max="14" width="8.42578125" customWidth="1"/>
    <col min="15" max="15" width="9.28515625" customWidth="1"/>
    <col min="16" max="16" width="8.28515625" customWidth="1"/>
    <col min="17" max="17" width="8.7109375" customWidth="1"/>
    <col min="18" max="18" width="18" customWidth="1"/>
    <col min="23" max="23" width="16.85546875" customWidth="1"/>
  </cols>
  <sheetData>
    <row r="4" spans="1:27" ht="18.75">
      <c r="A4" s="298" t="s">
        <v>276</v>
      </c>
      <c r="B4" s="298"/>
      <c r="C4" s="1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27" ht="18.75">
      <c r="A5" s="2"/>
      <c r="B5" s="19"/>
      <c r="C5" s="19"/>
      <c r="D5" s="19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7" ht="31.5" customHeight="1">
      <c r="A6" s="239" t="s">
        <v>277</v>
      </c>
      <c r="B6" s="220" t="s">
        <v>278</v>
      </c>
      <c r="C6" s="239" t="s">
        <v>279</v>
      </c>
      <c r="D6" s="269"/>
      <c r="E6" s="269"/>
      <c r="F6" s="269"/>
      <c r="G6" s="270"/>
      <c r="H6" s="239" t="s">
        <v>280</v>
      </c>
      <c r="I6" s="269"/>
      <c r="J6" s="269"/>
      <c r="K6" s="269"/>
      <c r="L6" s="270"/>
      <c r="M6" s="239" t="s">
        <v>281</v>
      </c>
      <c r="N6" s="269"/>
      <c r="O6" s="269"/>
      <c r="P6" s="269"/>
      <c r="Q6" s="270"/>
      <c r="R6" s="239" t="s">
        <v>282</v>
      </c>
      <c r="S6" s="269"/>
      <c r="T6" s="269"/>
      <c r="U6" s="269"/>
      <c r="V6" s="270"/>
      <c r="W6" s="239" t="s">
        <v>30</v>
      </c>
      <c r="X6" s="240"/>
      <c r="Y6" s="240"/>
      <c r="Z6" s="240"/>
      <c r="AA6" s="241"/>
    </row>
    <row r="7" spans="1:27" ht="18.75">
      <c r="A7" s="239"/>
      <c r="B7" s="299"/>
      <c r="C7" s="221" t="s">
        <v>69</v>
      </c>
      <c r="D7" s="239" t="s">
        <v>283</v>
      </c>
      <c r="E7" s="269"/>
      <c r="F7" s="269"/>
      <c r="G7" s="270"/>
      <c r="H7" s="221" t="s">
        <v>69</v>
      </c>
      <c r="I7" s="239" t="s">
        <v>283</v>
      </c>
      <c r="J7" s="269"/>
      <c r="K7" s="269"/>
      <c r="L7" s="270"/>
      <c r="M7" s="221" t="s">
        <v>69</v>
      </c>
      <c r="N7" s="220" t="s">
        <v>283</v>
      </c>
      <c r="O7" s="299"/>
      <c r="P7" s="299"/>
      <c r="Q7" s="299"/>
      <c r="R7" s="221" t="s">
        <v>69</v>
      </c>
      <c r="S7" s="239" t="s">
        <v>283</v>
      </c>
      <c r="T7" s="269"/>
      <c r="U7" s="269"/>
      <c r="V7" s="270"/>
      <c r="W7" s="221" t="s">
        <v>69</v>
      </c>
      <c r="X7" s="282" t="s">
        <v>283</v>
      </c>
      <c r="Y7" s="290"/>
      <c r="Z7" s="290"/>
      <c r="AA7" s="283"/>
    </row>
    <row r="8" spans="1:27" ht="18.75">
      <c r="A8" s="239"/>
      <c r="B8" s="299"/>
      <c r="C8" s="223"/>
      <c r="D8" s="7" t="s">
        <v>284</v>
      </c>
      <c r="E8" s="7" t="s">
        <v>285</v>
      </c>
      <c r="F8" s="7" t="s">
        <v>286</v>
      </c>
      <c r="G8" s="7" t="s">
        <v>287</v>
      </c>
      <c r="H8" s="223"/>
      <c r="I8" s="7" t="s">
        <v>284</v>
      </c>
      <c r="J8" s="7" t="s">
        <v>285</v>
      </c>
      <c r="K8" s="7" t="s">
        <v>286</v>
      </c>
      <c r="L8" s="7" t="s">
        <v>287</v>
      </c>
      <c r="M8" s="223"/>
      <c r="N8" s="7" t="s">
        <v>288</v>
      </c>
      <c r="O8" s="7" t="s">
        <v>289</v>
      </c>
      <c r="P8" s="7" t="s">
        <v>290</v>
      </c>
      <c r="Q8" s="7" t="s">
        <v>42</v>
      </c>
      <c r="R8" s="223"/>
      <c r="S8" s="7" t="s">
        <v>288</v>
      </c>
      <c r="T8" s="7" t="s">
        <v>289</v>
      </c>
      <c r="U8" s="7" t="s">
        <v>290</v>
      </c>
      <c r="V8" s="7" t="s">
        <v>42</v>
      </c>
      <c r="W8" s="223"/>
      <c r="X8" s="7" t="s">
        <v>288</v>
      </c>
      <c r="Y8" s="7" t="s">
        <v>289</v>
      </c>
      <c r="Z8" s="7" t="s">
        <v>290</v>
      </c>
      <c r="AA8" s="7" t="s">
        <v>42</v>
      </c>
    </row>
    <row r="9" spans="1:27" ht="18.75">
      <c r="A9" s="95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  <c r="N9" s="6">
        <v>14</v>
      </c>
      <c r="O9" s="6">
        <v>15</v>
      </c>
      <c r="P9" s="6">
        <v>16</v>
      </c>
      <c r="Q9" s="6">
        <v>17</v>
      </c>
      <c r="R9" s="6">
        <v>18</v>
      </c>
      <c r="S9" s="6">
        <v>19</v>
      </c>
      <c r="T9" s="6">
        <v>20</v>
      </c>
      <c r="U9" s="6">
        <v>21</v>
      </c>
      <c r="V9" s="6">
        <v>22</v>
      </c>
      <c r="W9" s="6">
        <v>23</v>
      </c>
      <c r="X9" s="6">
        <v>24</v>
      </c>
      <c r="Y9" s="6">
        <v>25</v>
      </c>
      <c r="Z9" s="6">
        <v>26</v>
      </c>
      <c r="AA9" s="6">
        <v>27</v>
      </c>
    </row>
    <row r="10" spans="1:27" ht="18.75">
      <c r="A10" s="158" t="s">
        <v>293</v>
      </c>
      <c r="B10" s="155" t="s">
        <v>1</v>
      </c>
      <c r="C10" s="139">
        <f t="shared" ref="C10:C15" si="0">D10+E10+F10+G10</f>
        <v>0</v>
      </c>
      <c r="D10" s="96"/>
      <c r="E10" s="147"/>
      <c r="F10" s="148"/>
      <c r="G10" s="148"/>
      <c r="H10" s="12">
        <f t="shared" ref="H10:H15" si="1">I10+J10+K10+L10</f>
        <v>0</v>
      </c>
      <c r="I10" s="12"/>
      <c r="J10" s="12"/>
      <c r="K10" s="12"/>
      <c r="L10" s="12"/>
      <c r="M10" s="12">
        <f t="shared" ref="M10:M15" si="2">N10+O10+P10+Q10</f>
        <v>0</v>
      </c>
      <c r="N10" s="12"/>
      <c r="O10" s="12"/>
      <c r="P10" s="12"/>
      <c r="Q10" s="12"/>
      <c r="R10" s="12">
        <f t="shared" ref="R10:R15" si="3">S10+T10+U10+V10</f>
        <v>0</v>
      </c>
      <c r="S10" s="12"/>
      <c r="T10" s="12"/>
      <c r="U10" s="12"/>
      <c r="V10" s="12"/>
      <c r="W10" s="12">
        <f>C10+H10+R10</f>
        <v>0</v>
      </c>
      <c r="X10" s="12">
        <f>D10+I10+S10</f>
        <v>0</v>
      </c>
      <c r="Y10" s="12">
        <f>E10+J10+O10+T10</f>
        <v>0</v>
      </c>
      <c r="Z10" s="149">
        <f>F10+K10+P10+U10</f>
        <v>0</v>
      </c>
      <c r="AA10" s="149">
        <f>G10+L10+Q10+V10</f>
        <v>0</v>
      </c>
    </row>
    <row r="11" spans="1:27" ht="57" customHeight="1">
      <c r="A11" s="153" t="s">
        <v>294</v>
      </c>
      <c r="B11" s="157" t="s">
        <v>292</v>
      </c>
      <c r="C11" s="139">
        <f t="shared" si="0"/>
        <v>0</v>
      </c>
      <c r="D11" s="210">
        <v>0</v>
      </c>
      <c r="E11" s="210">
        <v>0</v>
      </c>
      <c r="F11" s="210">
        <v>0</v>
      </c>
      <c r="G11" s="210">
        <v>0</v>
      </c>
      <c r="H11" s="12">
        <f t="shared" si="1"/>
        <v>0</v>
      </c>
      <c r="I11" s="210">
        <v>0</v>
      </c>
      <c r="J11" s="210">
        <v>0</v>
      </c>
      <c r="K11" s="210">
        <v>0</v>
      </c>
      <c r="L11" s="210">
        <v>0</v>
      </c>
      <c r="M11" s="12">
        <f t="shared" si="2"/>
        <v>0</v>
      </c>
      <c r="N11" s="210">
        <v>0</v>
      </c>
      <c r="O11" s="210">
        <v>0</v>
      </c>
      <c r="P11" s="210">
        <v>0</v>
      </c>
      <c r="Q11" s="210">
        <v>0</v>
      </c>
      <c r="R11" s="12">
        <f t="shared" si="3"/>
        <v>0</v>
      </c>
      <c r="S11" s="210">
        <v>0</v>
      </c>
      <c r="T11" s="210">
        <v>0</v>
      </c>
      <c r="U11" s="210">
        <v>0</v>
      </c>
      <c r="V11" s="210">
        <v>0</v>
      </c>
      <c r="W11" s="12">
        <f t="shared" ref="W11:X15" si="4">C11+H11+R11</f>
        <v>0</v>
      </c>
      <c r="X11" s="12">
        <f t="shared" si="4"/>
        <v>0</v>
      </c>
      <c r="Y11" s="12">
        <f t="shared" ref="Y11:AA15" si="5">E11+J11+O11+T11</f>
        <v>0</v>
      </c>
      <c r="Z11" s="149">
        <f t="shared" si="5"/>
        <v>0</v>
      </c>
      <c r="AA11" s="149">
        <f t="shared" si="5"/>
        <v>0</v>
      </c>
    </row>
    <row r="12" spans="1:27" ht="75">
      <c r="A12" s="153" t="s">
        <v>295</v>
      </c>
      <c r="B12" s="157" t="s">
        <v>15</v>
      </c>
      <c r="C12" s="139">
        <f t="shared" si="0"/>
        <v>0</v>
      </c>
      <c r="D12" s="210">
        <v>0</v>
      </c>
      <c r="E12" s="210">
        <v>0</v>
      </c>
      <c r="F12" s="210">
        <v>0</v>
      </c>
      <c r="G12" s="210">
        <v>0</v>
      </c>
      <c r="H12" s="12">
        <f t="shared" si="1"/>
        <v>0</v>
      </c>
      <c r="I12" s="210">
        <v>0</v>
      </c>
      <c r="J12" s="210">
        <v>0</v>
      </c>
      <c r="K12" s="210">
        <v>0</v>
      </c>
      <c r="L12" s="210">
        <v>0</v>
      </c>
      <c r="M12" s="12">
        <f t="shared" si="2"/>
        <v>0</v>
      </c>
      <c r="N12" s="210">
        <v>0</v>
      </c>
      <c r="O12" s="210">
        <v>0</v>
      </c>
      <c r="P12" s="210">
        <v>0</v>
      </c>
      <c r="Q12" s="210">
        <v>0</v>
      </c>
      <c r="R12" s="12">
        <f t="shared" si="3"/>
        <v>0</v>
      </c>
      <c r="S12" s="210">
        <v>0</v>
      </c>
      <c r="T12" s="210">
        <v>0</v>
      </c>
      <c r="U12" s="210">
        <v>0</v>
      </c>
      <c r="V12" s="210">
        <v>0</v>
      </c>
      <c r="W12" s="12">
        <f t="shared" si="4"/>
        <v>0</v>
      </c>
      <c r="X12" s="12">
        <f t="shared" si="4"/>
        <v>0</v>
      </c>
      <c r="Y12" s="12">
        <f t="shared" si="5"/>
        <v>0</v>
      </c>
      <c r="Z12" s="149">
        <f t="shared" si="5"/>
        <v>0</v>
      </c>
      <c r="AA12" s="149">
        <f t="shared" si="5"/>
        <v>0</v>
      </c>
    </row>
    <row r="13" spans="1:27" ht="93.75">
      <c r="A13" s="153" t="s">
        <v>297</v>
      </c>
      <c r="B13" s="157" t="s">
        <v>296</v>
      </c>
      <c r="C13" s="139">
        <f t="shared" si="0"/>
        <v>0</v>
      </c>
      <c r="D13" s="210">
        <v>0</v>
      </c>
      <c r="E13" s="210">
        <v>0</v>
      </c>
      <c r="F13" s="210">
        <v>0</v>
      </c>
      <c r="G13" s="210">
        <v>0</v>
      </c>
      <c r="H13" s="12">
        <f t="shared" si="1"/>
        <v>0</v>
      </c>
      <c r="I13" s="210">
        <v>0</v>
      </c>
      <c r="J13" s="210">
        <v>0</v>
      </c>
      <c r="K13" s="210">
        <v>0</v>
      </c>
      <c r="L13" s="210">
        <v>0</v>
      </c>
      <c r="M13" s="12">
        <f t="shared" si="2"/>
        <v>0</v>
      </c>
      <c r="N13" s="210">
        <v>0</v>
      </c>
      <c r="O13" s="210">
        <v>0</v>
      </c>
      <c r="P13" s="210">
        <v>0</v>
      </c>
      <c r="Q13" s="210">
        <v>0</v>
      </c>
      <c r="R13" s="12">
        <f t="shared" si="3"/>
        <v>0</v>
      </c>
      <c r="S13" s="210">
        <v>0</v>
      </c>
      <c r="T13" s="210">
        <v>0</v>
      </c>
      <c r="U13" s="210">
        <v>0</v>
      </c>
      <c r="V13" s="210">
        <v>0</v>
      </c>
      <c r="W13" s="12">
        <f t="shared" si="4"/>
        <v>0</v>
      </c>
      <c r="X13" s="12">
        <f t="shared" si="4"/>
        <v>0</v>
      </c>
      <c r="Y13" s="12">
        <f t="shared" si="5"/>
        <v>0</v>
      </c>
      <c r="Z13" s="149">
        <f t="shared" si="5"/>
        <v>0</v>
      </c>
      <c r="AA13" s="149">
        <f t="shared" si="5"/>
        <v>0</v>
      </c>
    </row>
    <row r="14" spans="1:27" ht="93.75">
      <c r="A14" s="153" t="s">
        <v>299</v>
      </c>
      <c r="B14" s="157" t="s">
        <v>298</v>
      </c>
      <c r="C14" s="139">
        <f t="shared" si="0"/>
        <v>0</v>
      </c>
      <c r="D14" s="210">
        <v>0</v>
      </c>
      <c r="E14" s="210">
        <v>0</v>
      </c>
      <c r="F14" s="210">
        <v>0</v>
      </c>
      <c r="G14" s="210">
        <v>0</v>
      </c>
      <c r="H14" s="12">
        <f t="shared" si="1"/>
        <v>0</v>
      </c>
      <c r="I14" s="210">
        <v>0</v>
      </c>
      <c r="J14" s="210">
        <v>0</v>
      </c>
      <c r="K14" s="210">
        <v>0</v>
      </c>
      <c r="L14" s="210">
        <v>0</v>
      </c>
      <c r="M14" s="12">
        <f t="shared" si="2"/>
        <v>0</v>
      </c>
      <c r="N14" s="210">
        <v>0</v>
      </c>
      <c r="O14" s="210">
        <v>0</v>
      </c>
      <c r="P14" s="210">
        <v>0</v>
      </c>
      <c r="Q14" s="210">
        <v>0</v>
      </c>
      <c r="R14" s="12">
        <f t="shared" si="3"/>
        <v>0</v>
      </c>
      <c r="S14" s="210">
        <v>0</v>
      </c>
      <c r="T14" s="210">
        <v>0</v>
      </c>
      <c r="U14" s="210">
        <v>0</v>
      </c>
      <c r="V14" s="210">
        <v>0</v>
      </c>
      <c r="W14" s="12">
        <f t="shared" si="4"/>
        <v>0</v>
      </c>
      <c r="X14" s="12">
        <f t="shared" si="4"/>
        <v>0</v>
      </c>
      <c r="Y14" s="12">
        <f t="shared" si="5"/>
        <v>0</v>
      </c>
      <c r="Z14" s="149">
        <f t="shared" si="5"/>
        <v>0</v>
      </c>
      <c r="AA14" s="149">
        <f t="shared" si="5"/>
        <v>0</v>
      </c>
    </row>
    <row r="15" spans="1:27" ht="18.75">
      <c r="A15" s="153" t="s">
        <v>300</v>
      </c>
      <c r="B15" s="146" t="s">
        <v>259</v>
      </c>
      <c r="C15" s="139">
        <f t="shared" si="0"/>
        <v>0</v>
      </c>
      <c r="D15" s="160"/>
      <c r="E15" s="81"/>
      <c r="F15" s="81"/>
      <c r="G15" s="81"/>
      <c r="H15" s="12">
        <f t="shared" si="1"/>
        <v>0</v>
      </c>
      <c r="I15" s="12"/>
      <c r="J15" s="12"/>
      <c r="K15" s="12"/>
      <c r="L15" s="12"/>
      <c r="M15" s="12">
        <f t="shared" si="2"/>
        <v>0</v>
      </c>
      <c r="N15" s="12"/>
      <c r="O15" s="12"/>
      <c r="P15" s="12"/>
      <c r="Q15" s="12"/>
      <c r="R15" s="12">
        <f t="shared" si="3"/>
        <v>0</v>
      </c>
      <c r="S15" s="12"/>
      <c r="T15" s="12"/>
      <c r="U15" s="12"/>
      <c r="V15" s="12"/>
      <c r="W15" s="12">
        <f t="shared" si="4"/>
        <v>0</v>
      </c>
      <c r="X15" s="12">
        <f t="shared" si="4"/>
        <v>0</v>
      </c>
      <c r="Y15" s="12">
        <f t="shared" si="5"/>
        <v>0</v>
      </c>
      <c r="Z15" s="149">
        <f t="shared" si="5"/>
        <v>0</v>
      </c>
      <c r="AA15" s="149">
        <f t="shared" si="5"/>
        <v>0</v>
      </c>
    </row>
    <row r="16" spans="1:27" ht="18.75">
      <c r="A16" s="300" t="s">
        <v>30</v>
      </c>
      <c r="B16" s="301"/>
      <c r="C16" s="139">
        <f t="shared" ref="C16:H16" si="6">C10+C11+C12+C13+C14+C15</f>
        <v>0</v>
      </c>
      <c r="D16" s="159">
        <f t="shared" si="6"/>
        <v>0</v>
      </c>
      <c r="E16" s="159">
        <f t="shared" si="6"/>
        <v>0</v>
      </c>
      <c r="F16" s="159">
        <f t="shared" si="6"/>
        <v>0</v>
      </c>
      <c r="G16" s="159">
        <f t="shared" si="6"/>
        <v>0</v>
      </c>
      <c r="H16" s="12">
        <f t="shared" si="6"/>
        <v>0</v>
      </c>
      <c r="I16" s="59"/>
      <c r="J16" s="12"/>
      <c r="K16" s="12"/>
      <c r="L16" s="12"/>
      <c r="M16" s="12">
        <f>M10+M11+M12+M13+M14+M15</f>
        <v>0</v>
      </c>
      <c r="N16" s="12"/>
      <c r="O16" s="12"/>
      <c r="P16" s="12"/>
      <c r="Q16" s="12"/>
      <c r="R16" s="12">
        <f>R10+R11+R12+R13+R14+R15</f>
        <v>0</v>
      </c>
      <c r="S16" s="12"/>
      <c r="T16" s="12"/>
      <c r="U16" s="12"/>
      <c r="V16" s="12"/>
      <c r="W16" s="12">
        <f>W11+W12+W13+W14+W15+W10</f>
        <v>0</v>
      </c>
      <c r="X16" s="12">
        <f>X10+X11+X12+X13+X14+X15</f>
        <v>0</v>
      </c>
      <c r="Y16" s="12">
        <f>Y10+Y11+Y12+Y13+Y14+Y15</f>
        <v>0</v>
      </c>
      <c r="Z16" s="12">
        <f>Z10+Z11+Z12+Z13+Z14+Z15</f>
        <v>0</v>
      </c>
      <c r="AA16" s="12">
        <f>AA10+AA11+AA12+AA13+AA14+AA15</f>
        <v>0</v>
      </c>
    </row>
    <row r="17" spans="1:27" ht="18.75">
      <c r="A17" s="306" t="s">
        <v>291</v>
      </c>
      <c r="B17" s="301"/>
      <c r="C17" s="154"/>
      <c r="D17" s="152"/>
      <c r="E17" s="8"/>
      <c r="F17" s="8"/>
      <c r="G17" s="7"/>
      <c r="H17" s="150"/>
      <c r="I17" s="150"/>
      <c r="J17" s="150"/>
      <c r="K17" s="150"/>
      <c r="L17" s="81"/>
      <c r="M17" s="150"/>
      <c r="N17" s="150"/>
      <c r="O17" s="150"/>
      <c r="P17" s="150"/>
      <c r="Q17" s="81"/>
      <c r="R17" s="150"/>
      <c r="S17" s="150"/>
      <c r="T17" s="150"/>
      <c r="U17" s="150"/>
      <c r="V17" s="81"/>
      <c r="W17" s="151"/>
      <c r="X17" s="151"/>
      <c r="Y17" s="81"/>
      <c r="Z17" s="151"/>
      <c r="AA17" s="151"/>
    </row>
    <row r="18" spans="1:27" ht="18.75">
      <c r="A18" s="2"/>
      <c r="B18" s="19"/>
      <c r="C18" s="19"/>
      <c r="D18" s="1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27" ht="18.75">
      <c r="A19" s="2"/>
      <c r="B19" s="19"/>
      <c r="C19" s="19"/>
      <c r="D19" s="1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27" ht="18.75">
      <c r="A20" s="305" t="s">
        <v>306</v>
      </c>
      <c r="B20" s="305"/>
      <c r="C20" s="305"/>
      <c r="D20" s="165"/>
      <c r="N20" s="2"/>
      <c r="O20" s="2"/>
      <c r="P20" s="2"/>
      <c r="Q20" s="2"/>
    </row>
    <row r="21" spans="1:27" ht="18.75">
      <c r="A21" s="161"/>
      <c r="N21" s="2"/>
      <c r="O21" s="2"/>
      <c r="P21" s="2"/>
      <c r="Q21" s="2"/>
    </row>
    <row r="22" spans="1:27" ht="18.75">
      <c r="A22" s="291" t="s">
        <v>301</v>
      </c>
      <c r="B22" s="291" t="s">
        <v>313</v>
      </c>
      <c r="C22" s="291" t="s">
        <v>302</v>
      </c>
      <c r="D22" s="291" t="s">
        <v>307</v>
      </c>
      <c r="E22" s="291" t="s">
        <v>308</v>
      </c>
      <c r="F22" s="291" t="s">
        <v>309</v>
      </c>
      <c r="G22" s="295" t="s">
        <v>69</v>
      </c>
      <c r="H22" s="303"/>
      <c r="I22" s="303"/>
      <c r="J22" s="303"/>
      <c r="K22" s="303"/>
      <c r="L22" s="295" t="s">
        <v>312</v>
      </c>
      <c r="M22" s="291" t="s">
        <v>314</v>
      </c>
      <c r="N22" s="2"/>
      <c r="O22" s="2"/>
      <c r="P22" s="2"/>
      <c r="Q22" s="2"/>
    </row>
    <row r="23" spans="1:27" ht="18.75">
      <c r="A23" s="296"/>
      <c r="B23" s="296"/>
      <c r="C23" s="296"/>
      <c r="D23" s="296"/>
      <c r="E23" s="296"/>
      <c r="F23" s="296"/>
      <c r="G23" s="291" t="s">
        <v>310</v>
      </c>
      <c r="H23" s="294" t="s">
        <v>311</v>
      </c>
      <c r="I23" s="295" t="s">
        <v>303</v>
      </c>
      <c r="J23" s="295"/>
      <c r="K23" s="295"/>
      <c r="L23" s="304"/>
      <c r="M23" s="292"/>
      <c r="N23" s="2"/>
      <c r="O23" s="2"/>
      <c r="P23" s="2"/>
      <c r="Q23" s="2"/>
    </row>
    <row r="24" spans="1:27" ht="102.75" customHeight="1">
      <c r="A24" s="297"/>
      <c r="B24" s="297"/>
      <c r="C24" s="297"/>
      <c r="D24" s="297"/>
      <c r="E24" s="297"/>
      <c r="F24" s="297"/>
      <c r="G24" s="293"/>
      <c r="H24" s="223"/>
      <c r="I24" s="117" t="s">
        <v>304</v>
      </c>
      <c r="J24" s="117" t="s">
        <v>305</v>
      </c>
      <c r="K24" s="117" t="s">
        <v>338</v>
      </c>
      <c r="L24" s="304"/>
      <c r="M24" s="293"/>
      <c r="N24" s="2"/>
      <c r="O24" s="2"/>
      <c r="P24" s="2"/>
      <c r="Q24" s="2"/>
    </row>
    <row r="25" spans="1:27" ht="18.75">
      <c r="A25" s="117">
        <v>1</v>
      </c>
      <c r="B25" s="117">
        <v>2</v>
      </c>
      <c r="C25" s="117">
        <v>3</v>
      </c>
      <c r="D25" s="117">
        <v>4</v>
      </c>
      <c r="E25" s="117">
        <v>5</v>
      </c>
      <c r="F25" s="117">
        <v>6</v>
      </c>
      <c r="G25" s="117">
        <v>7</v>
      </c>
      <c r="H25" s="117">
        <v>8</v>
      </c>
      <c r="I25" s="117">
        <v>9</v>
      </c>
      <c r="J25" s="117">
        <v>10</v>
      </c>
      <c r="K25" s="117">
        <v>11</v>
      </c>
      <c r="L25" s="117">
        <v>12</v>
      </c>
      <c r="M25" s="117">
        <v>13</v>
      </c>
      <c r="N25" s="2"/>
      <c r="O25" s="2"/>
      <c r="P25" s="2"/>
      <c r="Q25" s="2"/>
    </row>
    <row r="26" spans="1:27" ht="18.75">
      <c r="A26" s="162">
        <v>0</v>
      </c>
      <c r="B26" s="210">
        <v>0</v>
      </c>
      <c r="C26" s="210">
        <v>0</v>
      </c>
      <c r="D26" s="210">
        <v>0</v>
      </c>
      <c r="E26" s="210">
        <v>0</v>
      </c>
      <c r="F26" s="210">
        <v>0</v>
      </c>
      <c r="G26" s="210">
        <v>0</v>
      </c>
      <c r="H26" s="210">
        <v>0</v>
      </c>
      <c r="I26" s="210">
        <v>0</v>
      </c>
      <c r="J26" s="210">
        <v>0</v>
      </c>
      <c r="K26" s="210">
        <v>0</v>
      </c>
      <c r="L26" s="210">
        <v>0</v>
      </c>
      <c r="M26" s="210">
        <v>0</v>
      </c>
      <c r="N26" s="2"/>
      <c r="O26" s="2"/>
      <c r="P26" s="2"/>
      <c r="Q26" s="2"/>
    </row>
    <row r="27" spans="1:27" ht="18.75">
      <c r="A27" s="210">
        <v>0</v>
      </c>
      <c r="B27" s="210">
        <v>0</v>
      </c>
      <c r="C27" s="210">
        <v>0</v>
      </c>
      <c r="D27" s="210">
        <v>0</v>
      </c>
      <c r="E27" s="210">
        <v>0</v>
      </c>
      <c r="F27" s="210">
        <v>0</v>
      </c>
      <c r="G27" s="210">
        <v>0</v>
      </c>
      <c r="H27" s="210">
        <v>0</v>
      </c>
      <c r="I27" s="210">
        <v>0</v>
      </c>
      <c r="J27" s="210">
        <v>0</v>
      </c>
      <c r="K27" s="210">
        <v>0</v>
      </c>
      <c r="L27" s="210">
        <v>0</v>
      </c>
      <c r="M27" s="210">
        <v>0</v>
      </c>
      <c r="N27" s="2"/>
      <c r="O27" s="2"/>
      <c r="P27" s="2"/>
      <c r="Q27" s="2"/>
    </row>
    <row r="28" spans="1:27" ht="18.75">
      <c r="A28" s="210">
        <v>0</v>
      </c>
      <c r="B28" s="210">
        <v>0</v>
      </c>
      <c r="C28" s="210">
        <v>0</v>
      </c>
      <c r="D28" s="210">
        <v>0</v>
      </c>
      <c r="E28" s="210">
        <v>0</v>
      </c>
      <c r="F28" s="210">
        <v>0</v>
      </c>
      <c r="G28" s="210">
        <v>0</v>
      </c>
      <c r="H28" s="210">
        <v>0</v>
      </c>
      <c r="I28" s="210">
        <v>0</v>
      </c>
      <c r="J28" s="210">
        <v>0</v>
      </c>
      <c r="K28" s="210">
        <v>0</v>
      </c>
      <c r="L28" s="210">
        <v>0</v>
      </c>
      <c r="M28" s="210">
        <v>0</v>
      </c>
      <c r="N28" s="2"/>
      <c r="O28" s="2"/>
      <c r="P28" s="2"/>
      <c r="Q28" s="2"/>
    </row>
    <row r="29" spans="1:27" ht="18.75">
      <c r="A29" s="302" t="s">
        <v>30</v>
      </c>
      <c r="B29" s="302"/>
      <c r="C29" s="302"/>
      <c r="D29" s="210">
        <v>0</v>
      </c>
      <c r="E29" s="210">
        <v>0</v>
      </c>
      <c r="F29" s="210">
        <v>0</v>
      </c>
      <c r="G29" s="210">
        <v>0</v>
      </c>
      <c r="H29" s="210">
        <v>0</v>
      </c>
      <c r="I29" s="210">
        <v>0</v>
      </c>
      <c r="J29" s="210">
        <v>0</v>
      </c>
      <c r="K29" s="210">
        <v>0</v>
      </c>
      <c r="L29" s="210">
        <v>0</v>
      </c>
      <c r="M29" s="210">
        <v>0</v>
      </c>
      <c r="N29" s="2"/>
      <c r="O29" s="2"/>
      <c r="P29" s="2"/>
      <c r="Q29" s="2"/>
    </row>
    <row r="30" spans="1:27" ht="18.75">
      <c r="A30" s="2"/>
      <c r="B30" s="19"/>
      <c r="C30" s="19"/>
      <c r="D30" s="19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27" ht="18.75">
      <c r="A31" s="2"/>
      <c r="B31" s="19"/>
      <c r="C31" s="19"/>
      <c r="D31" s="19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27" ht="18.75">
      <c r="A32" s="205" t="s">
        <v>359</v>
      </c>
      <c r="B32" s="19"/>
      <c r="C32" s="19"/>
      <c r="D32" s="19"/>
      <c r="E32" s="2" t="s">
        <v>59</v>
      </c>
      <c r="F32" s="2"/>
      <c r="G32" s="2"/>
      <c r="H32" s="2"/>
      <c r="I32" s="202" t="s">
        <v>351</v>
      </c>
      <c r="J32" s="2"/>
      <c r="K32" s="2"/>
      <c r="L32" s="2"/>
      <c r="M32" s="2"/>
      <c r="N32" s="2"/>
      <c r="O32" s="2"/>
      <c r="P32" s="2"/>
      <c r="Q32" s="2"/>
    </row>
    <row r="33" spans="1:17" ht="18.75">
      <c r="A33" s="2"/>
      <c r="B33" s="19" t="s">
        <v>45</v>
      </c>
      <c r="C33" s="19"/>
      <c r="D33" s="19"/>
      <c r="E33" s="2" t="s">
        <v>316</v>
      </c>
      <c r="F33" s="2"/>
      <c r="G33" s="2"/>
      <c r="H33" s="2"/>
      <c r="I33" s="2" t="s">
        <v>318</v>
      </c>
      <c r="J33" s="2"/>
      <c r="K33" s="2"/>
      <c r="L33" s="2"/>
      <c r="M33" s="2"/>
      <c r="N33" s="2"/>
      <c r="O33" s="2"/>
      <c r="P33" s="2"/>
      <c r="Q33" s="2"/>
    </row>
    <row r="34" spans="1:17" ht="18.75">
      <c r="A34" s="2"/>
      <c r="B34" s="19"/>
      <c r="C34" s="19"/>
      <c r="D34" s="19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</sheetData>
  <mergeCells count="34">
    <mergeCell ref="W6:AA6"/>
    <mergeCell ref="R7:R8"/>
    <mergeCell ref="S7:V7"/>
    <mergeCell ref="W7:W8"/>
    <mergeCell ref="X7:AA7"/>
    <mergeCell ref="A29:C29"/>
    <mergeCell ref="R6:V6"/>
    <mergeCell ref="F22:F24"/>
    <mergeCell ref="G22:K22"/>
    <mergeCell ref="L22:L24"/>
    <mergeCell ref="A20:C20"/>
    <mergeCell ref="A22:A24"/>
    <mergeCell ref="H6:L6"/>
    <mergeCell ref="M6:Q6"/>
    <mergeCell ref="H7:H8"/>
    <mergeCell ref="I7:L7"/>
    <mergeCell ref="M7:M8"/>
    <mergeCell ref="N7:Q7"/>
    <mergeCell ref="A17:B17"/>
    <mergeCell ref="B22:B24"/>
    <mergeCell ref="C22:C24"/>
    <mergeCell ref="A4:B4"/>
    <mergeCell ref="A6:A8"/>
    <mergeCell ref="B6:B8"/>
    <mergeCell ref="C6:G6"/>
    <mergeCell ref="A16:B16"/>
    <mergeCell ref="C7:C8"/>
    <mergeCell ref="D7:G7"/>
    <mergeCell ref="M22:M24"/>
    <mergeCell ref="G23:G24"/>
    <mergeCell ref="H23:H24"/>
    <mergeCell ref="I23:K23"/>
    <mergeCell ref="D22:D24"/>
    <mergeCell ref="E22:E24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11</vt:i4>
      </vt:variant>
    </vt:vector>
  </HeadingPairs>
  <TitlesOfParts>
    <vt:vector size="19" baseType="lpstr">
      <vt:lpstr>Фінплан - основні фінпоказники</vt:lpstr>
      <vt:lpstr>I.Розшифрування до запланованог</vt:lpstr>
      <vt:lpstr>II. Розрахунки з бюджетом</vt:lpstr>
      <vt:lpstr>III. Рух грошових коштів</vt:lpstr>
      <vt:lpstr>IV. Кап. інвестиції</vt:lpstr>
      <vt:lpstr> V. Коефіцієнтний аналіз</vt:lpstr>
      <vt:lpstr>VI. Інформація до фінплану</vt:lpstr>
      <vt:lpstr>VI. Інформація до фінплану2</vt:lpstr>
      <vt:lpstr>' V. Коефіцієнтний аналіз'!Заголовки_для_печати</vt:lpstr>
      <vt:lpstr>'I.Розшифрування до запланованог'!Заголовки_для_печати</vt:lpstr>
      <vt:lpstr>'II. Розрахунки з бюджетом'!Заголовки_для_печати</vt:lpstr>
      <vt:lpstr>'III. Рух грошових коштів'!Заголовки_для_печати</vt:lpstr>
      <vt:lpstr>'Фінплан - основні фінпоказники'!Заголовки_для_печати</vt:lpstr>
      <vt:lpstr>' V. Коефіцієнтний аналіз'!Область_печати</vt:lpstr>
      <vt:lpstr>'I.Розшифрування до запланованог'!Область_печати</vt:lpstr>
      <vt:lpstr>'II. Розрахунки з бюджетом'!Область_печати</vt:lpstr>
      <vt:lpstr>'III. Рух грошових коштів'!Область_печати</vt:lpstr>
      <vt:lpstr>'IV. Кап. інвестиції'!Область_печати</vt:lpstr>
      <vt:lpstr>'Фінплан - основні фінпоказники'!Область_печати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Konova Viktoriya</dc:creator>
  <cp:lastModifiedBy>Голубченко Анна</cp:lastModifiedBy>
  <cp:lastPrinted>2021-11-08T10:30:10Z</cp:lastPrinted>
  <dcterms:created xsi:type="dcterms:W3CDTF">2003-03-13T16:00:22Z</dcterms:created>
  <dcterms:modified xsi:type="dcterms:W3CDTF">2021-11-10T08:09:07Z</dcterms:modified>
</cp:coreProperties>
</file>